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14010" windowHeight="12765" tabRatio="673" activeTab="14"/>
  </bookViews>
  <sheets>
    <sheet name="Приложение 1" sheetId="84" r:id="rId1"/>
    <sheet name="Приложение 2" sheetId="41" r:id="rId2"/>
    <sheet name="Приложение 3 " sheetId="30" state="hidden" r:id="rId3"/>
    <sheet name="Приложение 4" sheetId="31" state="hidden" r:id="rId4"/>
    <sheet name="Приложение 3" sheetId="35" r:id="rId5"/>
    <sheet name="Приложение  4" sheetId="95" r:id="rId6"/>
    <sheet name="Приложение 7" sheetId="37" state="hidden" r:id="rId7"/>
    <sheet name="Приложение 9" sheetId="44" state="hidden" r:id="rId8"/>
    <sheet name="Приложение 5" sheetId="96" r:id="rId9"/>
    <sheet name="Приложение 11" sheetId="91" state="hidden" r:id="rId10"/>
    <sheet name="Приложение 6" sheetId="97" r:id="rId11"/>
    <sheet name="Приложение 13" sheetId="93" state="hidden" r:id="rId12"/>
    <sheet name="Приложение 15" sheetId="43" state="hidden" r:id="rId13"/>
    <sheet name="Приложение  7" sheetId="54" r:id="rId14"/>
    <sheet name="Приложение 8" sheetId="83" r:id="rId15"/>
  </sheets>
  <definedNames>
    <definedName name="_xlnm.Print_Area" localSheetId="5">'Приложение  4'!$A$1:$R$426</definedName>
    <definedName name="_xlnm.Print_Area" localSheetId="0">'Приложение 1'!$A$1:$E$213</definedName>
    <definedName name="_xlnm.Print_Area" localSheetId="12">'Приложение 15'!$A$1:$E$31</definedName>
    <definedName name="_xlnm.Print_Area" localSheetId="1">'Приложение 2'!$A$1:$I$75</definedName>
    <definedName name="_xlnm.Print_Area" localSheetId="2">'Приложение 3 '!$A$1:$E$16</definedName>
    <definedName name="_xlnm.Print_Area" localSheetId="3">'Приложение 4'!$A$1:$E$16</definedName>
    <definedName name="_xlnm.Print_Area" localSheetId="6">'Приложение 7'!$A$1:$B$36</definedName>
  </definedNames>
  <calcPr calcId="145621"/>
</workbook>
</file>

<file path=xl/calcChain.xml><?xml version="1.0" encoding="utf-8"?>
<calcChain xmlns="http://schemas.openxmlformats.org/spreadsheetml/2006/main">
  <c r="G32" i="41" l="1"/>
  <c r="G51" i="41"/>
  <c r="G46" i="41"/>
  <c r="G45" i="41"/>
  <c r="G44" i="41"/>
  <c r="G39" i="41"/>
  <c r="G38" i="41"/>
  <c r="G14" i="41"/>
  <c r="C196" i="84"/>
  <c r="C100" i="84"/>
  <c r="C32" i="84"/>
  <c r="C20" i="84" l="1"/>
  <c r="I71" i="41" l="1"/>
  <c r="H71" i="41"/>
  <c r="C89" i="84" l="1"/>
  <c r="C19" i="84"/>
  <c r="C197" i="84"/>
  <c r="D197" i="84"/>
  <c r="E197" i="84"/>
  <c r="E25" i="83"/>
  <c r="D25" i="83"/>
  <c r="C25" i="83"/>
  <c r="D100" i="84" l="1"/>
  <c r="E100" i="84"/>
  <c r="E16" i="84"/>
  <c r="D16" i="84"/>
  <c r="C62" i="84" l="1"/>
  <c r="C16" i="84"/>
  <c r="E168" i="84" l="1"/>
  <c r="D168" i="84"/>
  <c r="C145" i="84"/>
  <c r="E209" i="84"/>
  <c r="E208" i="84" s="1"/>
  <c r="D209" i="84"/>
  <c r="D208" i="84" s="1"/>
  <c r="C209" i="84"/>
  <c r="C208" i="84" s="1"/>
  <c r="E204" i="84"/>
  <c r="E203" i="84" s="1"/>
  <c r="D204" i="84"/>
  <c r="D203" i="84" s="1"/>
  <c r="C204" i="84"/>
  <c r="C203" i="84" s="1"/>
  <c r="E201" i="84"/>
  <c r="D201" i="84"/>
  <c r="C201" i="84"/>
  <c r="E199" i="84"/>
  <c r="D199" i="84"/>
  <c r="C199" i="84"/>
  <c r="E195" i="84"/>
  <c r="D195" i="84"/>
  <c r="C195" i="84"/>
  <c r="E192" i="84"/>
  <c r="D192" i="84"/>
  <c r="C192" i="84"/>
  <c r="E190" i="84"/>
  <c r="D190" i="84"/>
  <c r="C190" i="84"/>
  <c r="E188" i="84"/>
  <c r="D188" i="84"/>
  <c r="C188" i="84"/>
  <c r="E186" i="84"/>
  <c r="D186" i="84"/>
  <c r="C186" i="84"/>
  <c r="E184" i="84"/>
  <c r="D184" i="84"/>
  <c r="C184" i="84"/>
  <c r="E182" i="84"/>
  <c r="D182" i="84"/>
  <c r="C182" i="84"/>
  <c r="E179" i="84"/>
  <c r="D179" i="84"/>
  <c r="C179" i="84"/>
  <c r="E177" i="84"/>
  <c r="D177" i="84"/>
  <c r="C177" i="84"/>
  <c r="E174" i="84"/>
  <c r="D174" i="84"/>
  <c r="C174" i="84"/>
  <c r="E172" i="84"/>
  <c r="D172" i="84"/>
  <c r="C172" i="84"/>
  <c r="E170" i="84"/>
  <c r="D170" i="84"/>
  <c r="C170" i="84"/>
  <c r="C168" i="84"/>
  <c r="E166" i="84"/>
  <c r="D166" i="84"/>
  <c r="C166" i="84"/>
  <c r="E164" i="84"/>
  <c r="D164" i="84"/>
  <c r="C164" i="84"/>
  <c r="E162" i="84"/>
  <c r="D162" i="84"/>
  <c r="C162" i="84"/>
  <c r="E160" i="84"/>
  <c r="D160" i="84"/>
  <c r="C160" i="84"/>
  <c r="E158" i="84"/>
  <c r="D158" i="84"/>
  <c r="C158" i="84"/>
  <c r="E156" i="84"/>
  <c r="D156" i="84"/>
  <c r="C156" i="84"/>
  <c r="E154" i="84"/>
  <c r="D154" i="84"/>
  <c r="C154" i="84"/>
  <c r="E152" i="84"/>
  <c r="D152" i="84"/>
  <c r="C152" i="84"/>
  <c r="E150" i="84"/>
  <c r="D150" i="84"/>
  <c r="C150" i="84"/>
  <c r="E147" i="84"/>
  <c r="D147" i="84"/>
  <c r="C147" i="84"/>
  <c r="E145" i="84"/>
  <c r="D145" i="84"/>
  <c r="C143" i="84"/>
  <c r="E140" i="84"/>
  <c r="E136" i="84" s="1"/>
  <c r="D140" i="84"/>
  <c r="D136" i="84" s="1"/>
  <c r="C140" i="84"/>
  <c r="C136" i="84"/>
  <c r="E132" i="84"/>
  <c r="D132" i="84"/>
  <c r="C132" i="84"/>
  <c r="E130" i="84"/>
  <c r="D130" i="84"/>
  <c r="C130" i="84"/>
  <c r="E127" i="84"/>
  <c r="D127" i="84"/>
  <c r="C127" i="84"/>
  <c r="E125" i="84"/>
  <c r="D125" i="84"/>
  <c r="C125" i="84"/>
  <c r="E123" i="84"/>
  <c r="D123" i="84"/>
  <c r="C123" i="84"/>
  <c r="E120" i="84"/>
  <c r="D120" i="84"/>
  <c r="C120" i="84"/>
  <c r="D118" i="84"/>
  <c r="C118" i="84"/>
  <c r="E113" i="84"/>
  <c r="D113" i="84"/>
  <c r="C113" i="84"/>
  <c r="E104" i="84"/>
  <c r="D104" i="84"/>
  <c r="C104" i="84"/>
  <c r="C103" i="84" s="1"/>
  <c r="E99" i="84"/>
  <c r="E98" i="84" s="1"/>
  <c r="D99" i="84"/>
  <c r="D98" i="84" s="1"/>
  <c r="C99" i="84"/>
  <c r="C98" i="84" s="1"/>
  <c r="E95" i="84"/>
  <c r="E94" i="84" s="1"/>
  <c r="D95" i="84"/>
  <c r="C95" i="84"/>
  <c r="C94" i="84" s="1"/>
  <c r="D94" i="84"/>
  <c r="E91" i="84"/>
  <c r="E90" i="84" s="1"/>
  <c r="D91" i="84"/>
  <c r="C91" i="84"/>
  <c r="C90" i="84" s="1"/>
  <c r="D90" i="84"/>
  <c r="E88" i="84"/>
  <c r="E87" i="84" s="1"/>
  <c r="D88" i="84"/>
  <c r="D87" i="84" s="1"/>
  <c r="D86" i="84" s="1"/>
  <c r="C88" i="84"/>
  <c r="C87" i="84" s="1"/>
  <c r="C86" i="84" s="1"/>
  <c r="E83" i="84"/>
  <c r="E80" i="84" s="1"/>
  <c r="E79" i="84" s="1"/>
  <c r="D83" i="84"/>
  <c r="D80" i="84" s="1"/>
  <c r="D79" i="84" s="1"/>
  <c r="C83" i="84"/>
  <c r="C80" i="84" s="1"/>
  <c r="C79" i="84" s="1"/>
  <c r="E75" i="84"/>
  <c r="D75" i="84"/>
  <c r="C75" i="84"/>
  <c r="E73" i="84"/>
  <c r="E72" i="84" s="1"/>
  <c r="D73" i="84"/>
  <c r="D72" i="84" s="1"/>
  <c r="C73" i="84"/>
  <c r="C72" i="84" s="1"/>
  <c r="E70" i="84"/>
  <c r="E69" i="84" s="1"/>
  <c r="D70" i="84"/>
  <c r="D69" i="84" s="1"/>
  <c r="C70" i="84"/>
  <c r="C69" i="84" s="1"/>
  <c r="E67" i="84"/>
  <c r="D67" i="84"/>
  <c r="C67" i="84"/>
  <c r="E65" i="84"/>
  <c r="D65" i="84"/>
  <c r="C65" i="84"/>
  <c r="E62" i="84"/>
  <c r="E61" i="84" s="1"/>
  <c r="D62" i="84"/>
  <c r="D61" i="84" s="1"/>
  <c r="C61" i="84"/>
  <c r="E59" i="84"/>
  <c r="D59" i="84"/>
  <c r="C59" i="84"/>
  <c r="E56" i="84"/>
  <c r="D56" i="84"/>
  <c r="C56" i="84"/>
  <c r="E54" i="84"/>
  <c r="E53" i="84" s="1"/>
  <c r="E52" i="84" s="1"/>
  <c r="D54" i="84"/>
  <c r="C54" i="84"/>
  <c r="E50" i="84"/>
  <c r="E49" i="84" s="1"/>
  <c r="D50" i="84"/>
  <c r="D49" i="84" s="1"/>
  <c r="C50" i="84"/>
  <c r="C49" i="84"/>
  <c r="E47" i="84"/>
  <c r="E46" i="84" s="1"/>
  <c r="D47" i="84"/>
  <c r="D46" i="84" s="1"/>
  <c r="C47" i="84"/>
  <c r="C46" i="84" s="1"/>
  <c r="C44" i="84"/>
  <c r="C43" i="84" s="1"/>
  <c r="E43" i="84"/>
  <c r="D43" i="84"/>
  <c r="E41" i="84"/>
  <c r="D41" i="84"/>
  <c r="C41" i="84"/>
  <c r="E38" i="84"/>
  <c r="D38" i="84"/>
  <c r="C38" i="84"/>
  <c r="C35" i="84"/>
  <c r="C34" i="84" s="1"/>
  <c r="E34" i="84"/>
  <c r="D34" i="84"/>
  <c r="E31" i="84"/>
  <c r="D31" i="84"/>
  <c r="D30" i="84" s="1"/>
  <c r="C31" i="84"/>
  <c r="E24" i="84"/>
  <c r="E23" i="84" s="1"/>
  <c r="D24" i="84"/>
  <c r="D23" i="84" s="1"/>
  <c r="C24" i="84"/>
  <c r="C23" i="84" s="1"/>
  <c r="D18" i="84"/>
  <c r="C18" i="84"/>
  <c r="C15" i="84" s="1"/>
  <c r="C14" i="84" s="1"/>
  <c r="D15" i="84"/>
  <c r="D14" i="84" s="1"/>
  <c r="E15" i="84"/>
  <c r="E14" i="84" s="1"/>
  <c r="E103" i="84" l="1"/>
  <c r="E129" i="84"/>
  <c r="C129" i="84"/>
  <c r="D29" i="84"/>
  <c r="D53" i="84"/>
  <c r="D52" i="84" s="1"/>
  <c r="C30" i="84"/>
  <c r="C29" i="84" s="1"/>
  <c r="D129" i="84"/>
  <c r="E30" i="84"/>
  <c r="E29" i="84" s="1"/>
  <c r="C53" i="84"/>
  <c r="C52" i="84" s="1"/>
  <c r="E86" i="84"/>
  <c r="D103" i="84"/>
  <c r="E93" i="84"/>
  <c r="D93" i="84"/>
  <c r="C58" i="84"/>
  <c r="E194" i="84"/>
  <c r="D194" i="84"/>
  <c r="C194" i="84"/>
  <c r="E176" i="84"/>
  <c r="C176" i="84"/>
  <c r="D176" i="84"/>
  <c r="E142" i="84"/>
  <c r="C142" i="84"/>
  <c r="D142" i="84"/>
  <c r="E58" i="84"/>
  <c r="C93" i="84"/>
  <c r="D58" i="84"/>
  <c r="E13" i="84" l="1"/>
  <c r="C13" i="84"/>
  <c r="D13" i="84"/>
  <c r="E135" i="84"/>
  <c r="E134" i="84" s="1"/>
  <c r="D135" i="84"/>
  <c r="D134" i="84" s="1"/>
  <c r="C135" i="84"/>
  <c r="C134" i="84" s="1"/>
  <c r="E211" i="84" l="1"/>
  <c r="C211" i="84"/>
  <c r="D211" i="84"/>
  <c r="E13" i="30"/>
  <c r="I23" i="41" l="1"/>
  <c r="H23" i="41"/>
  <c r="G23" i="41"/>
  <c r="H70" i="41" l="1"/>
  <c r="E24" i="54" l="1"/>
  <c r="D24" i="54"/>
  <c r="C24" i="54"/>
  <c r="G28" i="41" l="1"/>
  <c r="I67" i="41"/>
  <c r="H67" i="41"/>
  <c r="G67" i="41"/>
  <c r="I28" i="41"/>
  <c r="H28" i="41"/>
  <c r="I70" i="41"/>
  <c r="I11" i="41"/>
  <c r="H11" i="41"/>
  <c r="I43" i="41" l="1"/>
  <c r="I40" i="41"/>
  <c r="H40" i="41"/>
  <c r="G70" i="41"/>
  <c r="I65" i="41"/>
  <c r="H65" i="41"/>
  <c r="G65" i="41"/>
  <c r="E67" i="41"/>
  <c r="G40" i="41" l="1"/>
  <c r="D13" i="30" l="1"/>
  <c r="E70" i="41"/>
  <c r="E65" i="41"/>
  <c r="H60" i="41"/>
  <c r="I60" i="41"/>
  <c r="G60" i="41"/>
  <c r="E60" i="41"/>
  <c r="I53" i="41"/>
  <c r="H53" i="41"/>
  <c r="E53" i="41"/>
  <c r="I50" i="41"/>
  <c r="H50" i="41"/>
  <c r="G50" i="41"/>
  <c r="E50" i="41"/>
  <c r="H43" i="41"/>
  <c r="G43" i="41"/>
  <c r="E43" i="41"/>
  <c r="I35" i="41"/>
  <c r="H35" i="41"/>
  <c r="G35" i="41"/>
  <c r="E35" i="41"/>
  <c r="E28" i="41"/>
  <c r="E23" i="41"/>
  <c r="I21" i="41"/>
  <c r="H21" i="41"/>
  <c r="G21" i="41"/>
  <c r="E21" i="41"/>
  <c r="G11" i="41"/>
  <c r="E11" i="41"/>
  <c r="E72" i="41" s="1"/>
  <c r="I72" i="41" l="1"/>
  <c r="I73" i="41" s="1"/>
  <c r="G72" i="41"/>
  <c r="G73" i="41" s="1"/>
  <c r="H72" i="41"/>
  <c r="H73" i="41" s="1"/>
  <c r="C13" i="30" l="1"/>
  <c r="E24" i="35"/>
  <c r="E23" i="35" s="1"/>
  <c r="D24" i="35"/>
  <c r="D23" i="35" s="1"/>
  <c r="C24" i="35"/>
  <c r="C23" i="35" s="1"/>
  <c r="E21" i="35"/>
  <c r="E20" i="35" s="1"/>
  <c r="D21" i="35"/>
  <c r="D20" i="35" s="1"/>
  <c r="C21" i="35"/>
  <c r="C20" i="35" s="1"/>
  <c r="E18" i="35"/>
  <c r="E17" i="35" s="1"/>
  <c r="D18" i="35"/>
  <c r="D17" i="35" s="1"/>
  <c r="C18" i="35"/>
  <c r="C17" i="35" s="1"/>
  <c r="E14" i="35"/>
  <c r="D14" i="35"/>
  <c r="C14" i="35"/>
  <c r="E12" i="35"/>
  <c r="E11" i="35"/>
  <c r="D12" i="35"/>
  <c r="D11" i="35" s="1"/>
  <c r="C12" i="35"/>
  <c r="C11" i="35" s="1"/>
  <c r="E12" i="31"/>
  <c r="D12" i="31"/>
  <c r="C12" i="31"/>
  <c r="D26" i="35" l="1"/>
  <c r="C26" i="35"/>
  <c r="E26" i="35"/>
</calcChain>
</file>

<file path=xl/sharedStrings.xml><?xml version="1.0" encoding="utf-8"?>
<sst xmlns="http://schemas.openxmlformats.org/spreadsheetml/2006/main" count="14266" uniqueCount="1125">
  <si>
    <t>1 11 05035 05 0000 120</t>
  </si>
  <si>
    <t>1 11 07015 05 0000 120</t>
  </si>
  <si>
    <t>Администрация муниципального образования Заокский район</t>
  </si>
  <si>
    <t>1 11 05025 05 0000 120</t>
  </si>
  <si>
    <t>Наименование муниципального образования</t>
  </si>
  <si>
    <t>Муниципальное образование рабочий поселок Заокский Заокского района</t>
  </si>
  <si>
    <t>Муниципальное образование Малаховское Заокского района</t>
  </si>
  <si>
    <t>Муниципальное образование Демидовское Заокского района</t>
  </si>
  <si>
    <t>Муниципальное образование Страховское Заокского района</t>
  </si>
  <si>
    <t>ИТОГО</t>
  </si>
  <si>
    <t>Распределение субвенций бюджетам поселений на осуществление полномочий по первичному воинскому учету на территориях, где отсутствуют военные комиссариаты</t>
  </si>
  <si>
    <t>ИСТОЧНИКИ ВНУТРЕННЕГО ФИНАНСИРОВАНИЯ ДЕФИЦИТА БЮДЖЕТА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</si>
  <si>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</si>
  <si>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</si>
  <si>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</si>
  <si>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</si>
  <si>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000 01 02 00 00 05  0000 710</t>
  </si>
  <si>
    <t>Получение кредитов от кредитных организаций  бюджетами муниципальных районов в валюте Российской Федерации</t>
  </si>
  <si>
    <t>000 01 02 00 00 000000 800</t>
  </si>
  <si>
    <t>Погашение кредитов, предоставленных кредитными организаций в валюте Российской Федерации</t>
  </si>
  <si>
    <t>000 01 02 00 00 05 0000 810</t>
  </si>
  <si>
    <t>Погашение  бюджетами муниципальных районов кредитов от кредитных организаций в валюте Российской Федерации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</si>
  <si>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</si>
  <si>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</si>
  <si>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</si>
  <si>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</si>
  <si>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000 01 05 02 01 00 0000 510</t>
  </si>
  <si>
    <t>Увеличение прочих остатков денежных средств бюджетов</t>
  </si>
  <si>
    <t>000 01 05 02 01 05 0000 510</t>
  </si>
  <si>
    <t>Увеличение прочих остатков денежных средств бюджетов муниципальных районов</t>
  </si>
  <si>
    <t>000 01 05 00 00 00 0000 600</t>
  </si>
  <si>
    <t>Уменьшение остатков средств бюджетов</t>
  </si>
  <si>
    <t>000 01 05 02 01 00 0000 610</t>
  </si>
  <si>
    <t>Уменьшение прочих остатков денежных средств бюджетов</t>
  </si>
  <si>
    <t>000 01 05 02 01 05 0000 610</t>
  </si>
  <si>
    <t>Уменьшение прочих остатков денежных средств бюджетов муниципальных районов</t>
  </si>
  <si>
    <t>000 01 06 00 00 00 0000 000</t>
  </si>
  <si>
    <t>Иные источники внутреннего финансирования дефицитов бюджетов</t>
  </si>
  <si>
    <t>000 01 06 04 00 00 0000 000</t>
  </si>
  <si>
    <t>Исполнение государственных и муниципальных гарантий в валюте Российской федерации</t>
  </si>
  <si>
    <t>000 01 06 04 00 05 0000 810</t>
  </si>
  <si>
    <t xml:space="preserve">Исполнение гарантий муниципальных районов в валюте Российской Федерации в случае, если исполение гарантом государственных и муниципальных гарантий ведет к возникновению права регресного требования гаранта к принципалу либо обусловлено уступкой гаранту прав требования бенефициара к прнципалу </t>
  </si>
  <si>
    <t>Итого источников внутреннего финансирования</t>
  </si>
  <si>
    <t>№ п/п</t>
  </si>
  <si>
    <t>1.</t>
  </si>
  <si>
    <t>2.</t>
  </si>
  <si>
    <t>3.</t>
  </si>
  <si>
    <t>Администрация муниципального образования Малаховское Заокского района</t>
  </si>
  <si>
    <t>4.</t>
  </si>
  <si>
    <t>Администрация муниципального образования Демидовское Заокского района</t>
  </si>
  <si>
    <t>5.</t>
  </si>
  <si>
    <t>Администрация муниципального образования Страховское Заокского района</t>
  </si>
  <si>
    <t>6.</t>
  </si>
  <si>
    <t>Муниципальное казенное образовательное учреждение «Александровская средняя общеобразовательная школа»</t>
  </si>
  <si>
    <t>7.</t>
  </si>
  <si>
    <t>Муниципальное казенное образовательное учреждение «Бутиковская средняя общеобразовательная школа»</t>
  </si>
  <si>
    <t>8.</t>
  </si>
  <si>
    <t>Муниципальное казенное образовательное учреждение «Дмитриевская средняя общеобразовательная школа»</t>
  </si>
  <si>
    <t>9.</t>
  </si>
  <si>
    <t>Муниципальное казенное образовательное учреждение «Ненашевская средняя общеобразовательная школа»</t>
  </si>
  <si>
    <t>10.</t>
  </si>
  <si>
    <t>Муниципальное казенное образовательное учреждение «Пахомовская средняя общеобразовательная школа»</t>
  </si>
  <si>
    <t>11.</t>
  </si>
  <si>
    <t>12.</t>
  </si>
  <si>
    <t>Муниципальное казенное образовательное учреждение «Сосновская средняя общеобразовательная школа»</t>
  </si>
  <si>
    <t>13.</t>
  </si>
  <si>
    <t>14.</t>
  </si>
  <si>
    <t>Муниципальное казенное образовательное учреждение «Страховская средняя общеобразовательная школа»</t>
  </si>
  <si>
    <t>15.</t>
  </si>
  <si>
    <t>16.</t>
  </si>
  <si>
    <t>Муниципальное казенное образовательное учреждение «Заокская средняя общеобразовательная школа имени Героя России Сергея Бурнаева»</t>
  </si>
  <si>
    <t>17.</t>
  </si>
  <si>
    <t>18.</t>
  </si>
  <si>
    <t>Муниципальное казенное образовательное учреждение дополнительного образования детей в сфере культуры и искусства «Заокская  детская школа искусств»</t>
  </si>
  <si>
    <t>19.</t>
  </si>
  <si>
    <t>Муниципальное казенное учреждение культуры «Заокская межпоселенческая  централизованная библиотечная система»</t>
  </si>
  <si>
    <t>20.</t>
  </si>
  <si>
    <t>21.</t>
  </si>
  <si>
    <t>Муниципальное казенное образовательное учреждение дополнительного образования детей в сфере культуры и искусства «Детско-юношеский центр «Ониона»</t>
  </si>
  <si>
    <t>22.</t>
  </si>
  <si>
    <t>Муниципальное казенное образовательное учреждение дополнительного образования детей «Дом детского творчества «Радуга»»</t>
  </si>
  <si>
    <t>23.</t>
  </si>
  <si>
    <t>24.</t>
  </si>
  <si>
    <t>25.</t>
  </si>
  <si>
    <t>26.</t>
  </si>
  <si>
    <t>27.</t>
  </si>
  <si>
    <t>28.</t>
  </si>
  <si>
    <t>Муниципальное казенное дошкольное образовательное учреждение «Заокский детский сад №1» общеразвивающего вида</t>
  </si>
  <si>
    <t>Муниципальное казенное дошкольное образовательное учреждение «Заокский детский сад №3 комбинированного вида»</t>
  </si>
  <si>
    <t>Муниципальное казённое учреждение «Единая дежурная-диспетчерская служба Заокского района»</t>
  </si>
  <si>
    <t>Финансовое управление администрации муниципального образования Заокский район</t>
  </si>
  <si>
    <t>Код классификации</t>
  </si>
  <si>
    <t>1 12 01000 01 0000 120</t>
  </si>
  <si>
    <t>Плата за негативное воздействие на окружающую среду</t>
  </si>
  <si>
    <t>1 05 01010 01 0000 110</t>
  </si>
  <si>
    <t>1 05 02000 02 0000 110</t>
  </si>
  <si>
    <t>1 11 01050 05 0000 120</t>
  </si>
  <si>
    <t>(руб.)</t>
  </si>
  <si>
    <t>Наименование</t>
  </si>
  <si>
    <t>Налог на доходы физических лиц</t>
  </si>
  <si>
    <t>Налог на имущество организаций</t>
  </si>
  <si>
    <t>Муниципальное казенное учреждение "Муниципальный архив Заокского района"</t>
  </si>
  <si>
    <t>Муниципальное казённое учреждение «Центр обеспечения деятельности учреждений образования и культуры"» муниципального образования Заокский район</t>
  </si>
  <si>
    <t>Муниципальное казенное образовательное учреждение «Русятинская основная общеобразовательная школа»</t>
  </si>
  <si>
    <t>Муниципальное казенное образовательное учреждение «Симоновская основная общеобразовательная школа имени Героя войны 1812 года генерала майора А.Ф. Щербатова»</t>
  </si>
  <si>
    <t>Отдел образования администрации муниципального образования Заокский район</t>
  </si>
  <si>
    <t>Комитет по земельно-имущественным отношениям администрации муниципального образования Заокский район</t>
  </si>
  <si>
    <t>Контрольно-счетная комиссия муниципального образования Заокский район</t>
  </si>
  <si>
    <t>Наименование налога</t>
  </si>
  <si>
    <t>1 00 00000 00 0000 000</t>
  </si>
  <si>
    <t>1 01 00000 00 0000 000</t>
  </si>
  <si>
    <t>НАЛОГИ НА ПРИБЫЛЬ, ДОХОДЫ</t>
  </si>
  <si>
    <t>1 01 02010 01 0000 110</t>
  </si>
  <si>
    <t>1 01 02030 01 0000 110</t>
  </si>
  <si>
    <t>1 01 02040 01 0000 110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</si>
  <si>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</si>
  <si>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</si>
  <si>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</si>
  <si>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</si>
  <si>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</si>
  <si>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</si>
  <si>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</si>
  <si>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</si>
  <si>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</si>
  <si>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</si>
  <si>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</si>
  <si>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</si>
  <si>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</si>
  <si>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</si>
  <si>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</si>
  <si>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</si>
  <si>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Единый сельскохозяйственный налог</t>
  </si>
  <si>
    <t>1 06 00000 00 0000 000</t>
  </si>
  <si>
    <t>НАЛОГИ НА ИМУЩЕСТВО</t>
  </si>
  <si>
    <t>1 06 02000 02 0000 110</t>
  </si>
  <si>
    <t>1 06 02010 02 0000 110</t>
  </si>
  <si>
    <t>Налог на имущество организаций по имуществу, не входящему в Единую систему газоснабжения</t>
  </si>
  <si>
    <t>1 08 00000 00 0000 000</t>
  </si>
  <si>
    <t>ГОСУДАРСТВЕННАЯ ПОШЛИНА</t>
  </si>
  <si>
    <t>1 08 03000 01 0000 110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</si>
  <si>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</si>
  <si>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</si>
  <si>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1 09 00000 00 0000 000</t>
  </si>
  <si>
    <t>1 09 07000 00 0000 110</t>
  </si>
  <si>
    <t>1 09 07030 00 0000 110</t>
  </si>
  <si>
    <t>1 09 07050 00 0000 110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</si>
  <si>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</si>
  <si>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</si>
  <si>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Прочие налоги и сборы (по отмененным местным налогам и сборам)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</si>
  <si>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</si>
  <si>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</si>
  <si>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</si>
  <si>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</si>
  <si>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</si>
  <si>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</si>
  <si>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</si>
  <si>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1 12 00000 00 0000 000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</si>
  <si>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</si>
  <si>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</si>
  <si>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</si>
  <si>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</si>
  <si>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</si>
  <si>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</si>
  <si>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</si>
  <si>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</si>
  <si>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</si>
  <si>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</si>
  <si>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</si>
  <si>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</si>
  <si>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1 14 02000 00 0000 000</t>
  </si>
  <si>
    <t>1 14 02050 05 0000 410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</si>
  <si>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</si>
  <si>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</si>
  <si>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</si>
  <si>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</si>
  <si>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</si>
  <si>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1 14 06013 10 0000 430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</si>
  <si>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</si>
  <si>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</si>
  <si>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</si>
  <si>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</si>
  <si>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</si>
  <si>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</si>
  <si>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1 16 90000 00 0000 140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</si>
  <si>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</si>
  <si>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</si>
  <si>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1 17 00000 00 0000 000</t>
  </si>
  <si>
    <t>ПРОЧИЕ НЕНАЛОГОВЫЕ ДОХОДЫ</t>
  </si>
  <si>
    <t>2 00 00000 00 0000 000</t>
  </si>
  <si>
    <t>2 02 00000 00 0000 000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</si>
  <si>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</si>
  <si>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</si>
  <si>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</si>
  <si>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</si>
  <si>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</si>
  <si>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</si>
  <si>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</si>
  <si>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</si>
  <si>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</si>
  <si>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</si>
  <si>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</si>
  <si>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</si>
  <si>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</si>
  <si>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</si>
  <si>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</si>
  <si>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ВСЕГО ДОХОДОВ</t>
  </si>
  <si>
    <t>№                            п/п</t>
  </si>
  <si>
    <t>Раздел</t>
  </si>
  <si>
    <t xml:space="preserve">Подраздел </t>
  </si>
  <si>
    <t xml:space="preserve">Общегосударственные вопросы </t>
  </si>
  <si>
    <t>01</t>
  </si>
  <si>
    <t>00</t>
  </si>
  <si>
    <t xml:space="preserve">Функционирование высшего должностного лица субъекта РФ и муниципального образования </t>
  </si>
  <si>
    <t>02</t>
  </si>
  <si>
    <t>Функционирование законодательных(представительных)органов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</si>
  <si>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</si>
  <si>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иснолнительных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</si>
  <si>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</si>
  <si>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</si>
  <si>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</si>
  <si>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</si>
  <si>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</si>
  <si>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</si>
  <si>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</si>
  <si>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 xml:space="preserve">Обслуживание государственного и муниципального долга </t>
  </si>
  <si>
    <t>11</t>
  </si>
  <si>
    <t>Резервные фонды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</si>
  <si>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</si>
  <si>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</si>
  <si>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</si>
  <si>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</si>
  <si>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</si>
  <si>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</si>
  <si>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</si>
  <si>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</si>
  <si>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</si>
  <si>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</si>
  <si>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</si>
  <si>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</si>
  <si>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</si>
  <si>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</si>
  <si>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</si>
  <si>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</si>
  <si>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10</t>
  </si>
  <si>
    <t>Другие вопросы в области национальной экономики</t>
  </si>
  <si>
    <t>12</t>
  </si>
  <si>
    <t>Жилищно - 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</si>
  <si>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</si>
  <si>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</si>
  <si>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</si>
  <si>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</si>
  <si>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</si>
  <si>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</si>
  <si>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</si>
  <si>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</si>
  <si>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</si>
  <si>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</si>
  <si>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</si>
  <si>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</si>
  <si>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</si>
  <si>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</si>
  <si>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</si>
  <si>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</si>
  <si>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</si>
  <si>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</si>
  <si>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</si>
  <si>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</si>
  <si>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</si>
  <si>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Другие вопросы в области здравоохранении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</si>
  <si>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</si>
  <si>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</si>
  <si>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</si>
  <si>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</si>
  <si>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</si>
  <si>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</si>
  <si>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</si>
  <si>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</si>
  <si>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Дотации на выравнивание бюджетной обеспеченности субъектов Российской Федерации и муниципальных образований</t>
  </si>
  <si>
    <t>Условно утверждаемые расходы</t>
  </si>
  <si>
    <t>99</t>
  </si>
  <si>
    <t>Итого</t>
  </si>
  <si>
    <t>Дефицит, профицит ( - ,+)</t>
  </si>
  <si>
    <t>НАЛОГОВЫЕ И НЕНАЛОГОВЫЕ ДОХОДЫ</t>
  </si>
  <si>
    <t>1 01 020000 10 000 110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</si>
  <si>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</si>
  <si>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</si>
  <si>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</si>
  <si>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</si>
  <si>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</si>
  <si>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</si>
  <si>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</si>
  <si>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</si>
  <si>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</si>
  <si>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</si>
  <si>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</si>
  <si>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</si>
  <si>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</si>
  <si>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</si>
  <si>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</si>
  <si>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</si>
  <si>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1 05 03000 01 0000 110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</si>
  <si>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</si>
  <si>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</si>
  <si>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</si>
  <si>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</si>
  <si>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</si>
  <si>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</si>
  <si>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</si>
  <si>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</si>
  <si>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</si>
  <si>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1 09 07053 05 0000 110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</si>
  <si>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</si>
  <si>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</si>
  <si>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</si>
  <si>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</si>
  <si>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</si>
  <si>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</si>
  <si>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</si>
  <si>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</si>
  <si>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</si>
  <si>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</si>
  <si>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</si>
  <si>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</si>
  <si>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</si>
  <si>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</si>
  <si>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</si>
  <si>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</si>
  <si>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</si>
  <si>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</si>
  <si>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</si>
  <si>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1 1 105313 10 0000 120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</si>
  <si>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</si>
  <si>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</si>
  <si>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</si>
  <si>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</si>
  <si>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</si>
  <si>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</si>
  <si>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</si>
  <si>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</si>
  <si>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</si>
  <si>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размещение отходов производства</t>
  </si>
  <si>
    <t>1 12 01042 01 0000 120</t>
  </si>
  <si>
    <t>Плата за размещение твердых коммунальных отходов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</si>
  <si>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</si>
  <si>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</si>
  <si>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</si>
  <si>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</si>
  <si>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</si>
  <si>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</si>
  <si>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</si>
  <si>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</si>
  <si>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</si>
  <si>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</si>
  <si>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</si>
  <si>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</si>
  <si>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</si>
  <si>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</si>
  <si>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Денежные взыскания (штрафы) за нарушение бюджетного законодательства (в части бюджетов муниципальных районов)</t>
  </si>
  <si>
    <t>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</si>
  <si>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</si>
  <si>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</si>
  <si>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</si>
  <si>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1 16 33000 00 000 140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</si>
  <si>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</si>
  <si>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</si>
  <si>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</si>
  <si>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</si>
  <si>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</si>
  <si>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</si>
  <si>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</si>
  <si>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</si>
  <si>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1 17 05000 00 0000 180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</si>
  <si>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</si>
  <si>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</si>
  <si>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</si>
  <si>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</si>
  <si>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</si>
  <si>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</si>
  <si>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</si>
  <si>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</si>
  <si>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</si>
  <si>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</si>
  <si>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</si>
  <si>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</si>
  <si>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</si>
  <si>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</si>
  <si>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</si>
  <si>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</si>
  <si>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</si>
  <si>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</si>
  <si>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</si>
  <si>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</si>
  <si>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</si>
  <si>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</si>
  <si>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</si>
  <si>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</si>
  <si>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государственную регистрацию актов гражданского состояния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</si>
  <si>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</si>
  <si>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</si>
  <si>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2 07 00000 00 0000 000</t>
  </si>
  <si>
    <t>ПРОЧИЕ БЕЗВОЗМЕЗДНЫЕ ПОСТУПЛЕНИЯ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</si>
  <si>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</si>
  <si>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</si>
  <si>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</si>
  <si>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</si>
  <si>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</si>
  <si>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</si>
  <si>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</si>
  <si>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</si>
  <si>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</si>
  <si>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</si>
  <si>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2 02 20077 00 0000 150</t>
  </si>
  <si>
    <t>2 02 20077 05 0000 150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</si>
  <si>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</si>
  <si>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</si>
  <si>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</si>
  <si>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</si>
  <si>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</si>
  <si>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</si>
  <si>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2 02 25555 00 0000 150</t>
  </si>
  <si>
    <t>2 02 25555 05 0000 150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</si>
  <si>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</si>
  <si>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</si>
  <si>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</si>
  <si>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</si>
  <si>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</si>
  <si>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</si>
  <si>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</si>
  <si>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</si>
  <si>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</si>
  <si>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</si>
  <si>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</si>
  <si>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</si>
  <si>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</si>
  <si>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</si>
  <si>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</si>
  <si>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</si>
  <si>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</si>
  <si>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</si>
  <si>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2 02 49999 00 0000 150</t>
  </si>
  <si>
    <t>2 02 49999 05 0000 150</t>
  </si>
  <si>
    <t>2 07 05000 05 0000 150</t>
  </si>
  <si>
    <t>2 07 05010 05 0000 150</t>
  </si>
  <si>
    <t>2 07 05020 05 0000 150</t>
  </si>
  <si>
    <t>2 07 05030 05 0000 150</t>
  </si>
  <si>
    <t>2 19 00000 05 0000 150</t>
  </si>
  <si>
    <t>2 19 60010 05 0000 150</t>
  </si>
  <si>
    <t>1 12 01010 01 6000 120</t>
  </si>
  <si>
    <t>1 12 01030 01 6000 120</t>
  </si>
  <si>
    <t>1 12 01040 01 6000 120</t>
  </si>
  <si>
    <t>1 12 01041 01 6000 120</t>
  </si>
  <si>
    <t>1 16 25060 01 6000 140</t>
  </si>
  <si>
    <t>1 16 28000 01 6000 140</t>
  </si>
  <si>
    <t>1 16 43000 01 6000 140</t>
  </si>
  <si>
    <t>1 16 90050 05 6000 140</t>
  </si>
  <si>
    <t>2 02 25210 00 0000 150</t>
  </si>
  <si>
    <t>2 02 25210 05 0000 150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</si>
  <si>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</si>
  <si>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</si>
  <si>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Охрана объектов растительного и животного мира и среды их обитания</t>
  </si>
  <si>
    <t>Муниципальное казённое учреждение муниципального образования «Административно-хозяйственная служба»</t>
  </si>
  <si>
    <t>УБРАТЬ</t>
  </si>
  <si>
    <t>Программа</t>
  </si>
  <si>
    <t xml:space="preserve"> </t>
  </si>
  <si>
    <t>Виды заимствований</t>
  </si>
  <si>
    <t>Кредиты кредитных организаций</t>
  </si>
  <si>
    <t>Получение кредитов от кредитных организаций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</si>
  <si>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</si>
  <si>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</si>
  <si>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</t>
  </si>
  <si>
    <t>Общий объем муниципальных внутренних заимствований, направляемых на погашение дефицита</t>
  </si>
  <si>
    <t>Приложение № 4</t>
  </si>
  <si>
    <t>2 02 20299 00 0000 150</t>
  </si>
  <si>
    <t>2 02 20299 05 0000 150</t>
  </si>
  <si>
    <t>2 02 20302 05 0000 150</t>
  </si>
  <si>
    <t>Субсидии бюджетам на обеспечение мероприятий по государственной программе "Доступная среда"</t>
  </si>
  <si>
    <t>2 02 35176 00 0000 150</t>
  </si>
  <si>
    <t>2 02 35176 05 0000 150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</si>
  <si>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</si>
  <si>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Общеэкономические вопросы</t>
  </si>
  <si>
    <t>М.М. Павличева</t>
  </si>
  <si>
    <t>2 02 25027 05 0000 150</t>
  </si>
  <si>
    <t>851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</si>
  <si>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</t>
  </si>
  <si>
    <t>2 02 25304 00 0000 150</t>
  </si>
  <si>
    <t>2 02 25304 05 0000 150</t>
  </si>
  <si>
    <t>Субсидии на реализацию программ формирования современной городской среды</t>
  </si>
  <si>
    <t>1. Перечень подлежащих предоставлению муниципальных</t>
  </si>
  <si>
    <t>Цель гарантиро- вания</t>
  </si>
  <si>
    <t>Категория, наименова-ние принципала</t>
  </si>
  <si>
    <t>Объем предоставляемых гарантий, тыс. рублей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</si>
  <si>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</si>
  <si>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</si>
  <si>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>-</t>
  </si>
  <si>
    <t>2. Общий объем бюджетных ассигнований,</t>
  </si>
  <si>
    <t>предусмотренных на исполнение муниципальных гарантий</t>
  </si>
  <si>
    <t>Исполнение муниципальных  гарантий муниципального образования Узловский район</t>
  </si>
  <si>
    <t xml:space="preserve">муниципальных гарантий муниципального образования  Заокский район </t>
  </si>
  <si>
    <t>муниципального образования Заокский район по возможным гарантийным случаям</t>
  </si>
  <si>
    <t>Субвенции на выполнение</t>
  </si>
  <si>
    <t>2 02 45303 05 0000 150</t>
  </si>
  <si>
    <t>1 16 10123 01 0000 140</t>
  </si>
  <si>
    <t>1 16 01074 01 0000 140</t>
  </si>
  <si>
    <t>0110000110</t>
  </si>
  <si>
    <t>0110000190</t>
  </si>
  <si>
    <t>0110082390</t>
  </si>
  <si>
    <t>Обеспечение мероприятий на дополнительное финансирование питания и обеспечение молоком и молочными продкутами отдельных категорий учащихся муниципальных общеобразовательных организаций в рамках подпрограммы "Развитие общего образования в муницпальном образовании Заокский район" муниципальной программы "Развитие образования в муниципальном образовании Заокский район"</t>
  </si>
  <si>
    <t>0920082500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</si>
  <si>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 в рамках непрограммных расходов</t>
  </si>
  <si>
    <t>9990080060</t>
  </si>
  <si>
    <t>Доплаты к пенсиям государственных служащих субъектов РФ и муниципальных служащих</t>
  </si>
  <si>
    <t>9990071010</t>
  </si>
  <si>
    <t>Единовременные выплаты из бюджета муниципального образования Заокский район на рождение детей</t>
  </si>
  <si>
    <t>9990070020</t>
  </si>
  <si>
    <t>0120082390</t>
  </si>
  <si>
    <t>0210020200</t>
  </si>
  <si>
    <t>Расходы на выплаты по оплате труда работников государственных органов</t>
  </si>
  <si>
    <t>9990000110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</si>
  <si>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</si>
  <si>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</si>
  <si>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Расходы на обеспечение функций государственных органов в рамках непрограммных расходов</t>
  </si>
  <si>
    <t>9990000190</t>
  </si>
  <si>
    <t>0310020300</t>
  </si>
  <si>
    <t>0130023750</t>
  </si>
  <si>
    <t>Резервные средства</t>
  </si>
  <si>
    <t>870</t>
  </si>
  <si>
    <t>Содержание учреждения</t>
  </si>
  <si>
    <t>9990000590</t>
  </si>
  <si>
    <t>9990082270</t>
  </si>
  <si>
    <t>Субвенции на реализацию полномочий административной комиссии</t>
  </si>
  <si>
    <t>9990082280</t>
  </si>
  <si>
    <t>Субвенции на реализацию полномочий комиссии по делам несовершеннолетних</t>
  </si>
  <si>
    <t>9990082290</t>
  </si>
  <si>
    <t>9990082450</t>
  </si>
  <si>
    <t>1110023010</t>
  </si>
  <si>
    <t>1120023020</t>
  </si>
  <si>
    <t>1150000590</t>
  </si>
  <si>
    <t>1710021700</t>
  </si>
  <si>
    <t>Иные МБТ на обеспечение рынка труда в соответствии с потребностями экономики</t>
  </si>
  <si>
    <t>9990080210</t>
  </si>
  <si>
    <t>Реализация мероприятий по подпрограммы "Организация проведения мероприятий по оказанию услуг по предупреждению и ликвидации болезней животных, их лечению, защите населения от болезней, общих для человека и животных на территории МО р.п. Заокский</t>
  </si>
  <si>
    <t>1190082730</t>
  </si>
  <si>
    <t>0410020400</t>
  </si>
  <si>
    <t>Реализация мероприятий проекта "Народный бюджет" средства всех источников</t>
  </si>
  <si>
    <t>05100S0550</t>
  </si>
  <si>
    <t>0710020710</t>
  </si>
  <si>
    <t>0750020750</t>
  </si>
  <si>
    <t>1610021700</t>
  </si>
  <si>
    <t>0820020810</t>
  </si>
  <si>
    <t>0830020820</t>
  </si>
  <si>
    <t>08300S0390</t>
  </si>
  <si>
    <t>0840020830</t>
  </si>
  <si>
    <t>0860020850</t>
  </si>
  <si>
    <t>0870020900</t>
  </si>
  <si>
    <t>0870020910</t>
  </si>
  <si>
    <t>0870020930</t>
  </si>
  <si>
    <t>087F255550</t>
  </si>
  <si>
    <t>Субсидия на реализацию мероприятий по комплексной борьбе с борщевиком Сосновского</t>
  </si>
  <si>
    <t>11400S0680</t>
  </si>
  <si>
    <t>0610020600</t>
  </si>
  <si>
    <t>Обеспечение деятельности подведомственных учреждений дошкольного образования в рамках подпрограммы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</si>
  <si>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0910000590</t>
  </si>
  <si>
    <t>Родительская плата за присмотр и уход детей инвалидов, детей с туберкулезной интоксикацией, детей сирот и детей, оставшихся без попечения родителей</t>
  </si>
  <si>
    <t>0910021190</t>
  </si>
  <si>
    <t>На предоставление мер социальной поддержки педагогическим и иным работникам муниципальных образовательных организаций в рамках подпрогаммы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</si>
  <si>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0910082530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</si>
  <si>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в рамках подпрограммы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район", Федеральный закон "Об образовании в российской Федерации"</t>
  </si>
  <si>
    <t>0910082910</t>
  </si>
  <si>
    <t>Обеспечение деятельности подведомственных учреждений общего образования в рамках подпрограммы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</si>
  <si>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0920000590</t>
  </si>
  <si>
    <t>Питание учащихся из многодетных семей в рамках подпрограммы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</si>
  <si>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0920021140</t>
  </si>
  <si>
    <t>Иные выплаты населению</t>
  </si>
  <si>
    <t>360</t>
  </si>
  <si>
    <t>На предоставление мер социальной поддержки педагогическим и иным работникам муниципальных образовательных организаций в рамках подпрогаммы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</si>
  <si>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0920082530</t>
  </si>
  <si>
    <t>0920082910</t>
  </si>
  <si>
    <t>09202L3040</t>
  </si>
  <si>
    <t>На предоставление мер социальной поддержки педагогическим и иным работникам муниципальных образовательных организаций в рамках подпрогаммы "Развитие дополнительного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</si>
  <si>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0930082530</t>
  </si>
  <si>
    <t>Дополнительное образование детей</t>
  </si>
  <si>
    <t>Обеспечение деятельности подведомственных учреждений в рамках подпрограммы "Развитие дополнительного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</si>
  <si>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0930000590</t>
  </si>
  <si>
    <t>Обеспечение деятельности учреждений дополнительного образования (персонифицированный учет)</t>
  </si>
  <si>
    <t>0930100590</t>
  </si>
  <si>
    <t>Проведение мероприятий по повышению квалификации педагогов и сотрудников муниципальных образовательных учреждений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</si>
  <si>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0940021040</t>
  </si>
  <si>
    <t>Обеспечение мероприятий по организации работы ПМПК</t>
  </si>
  <si>
    <t>0940021100</t>
  </si>
  <si>
    <t>Молодежная политика</t>
  </si>
  <si>
    <t>Мероприятия по оздоровительной кампании в 2018 году</t>
  </si>
  <si>
    <t>09400S0200</t>
  </si>
  <si>
    <t>Обеспечение деятельности Центра патриотического воспитания</t>
  </si>
  <si>
    <t>0940121060</t>
  </si>
  <si>
    <t>0940000110</t>
  </si>
  <si>
    <t>Расходы на обеспечение деятельности (оказание услуг) отдела образования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</si>
  <si>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0940000190</t>
  </si>
  <si>
    <t>0940021050</t>
  </si>
  <si>
    <t>Премирование талантливых учащихся образовательных учреждений (организация олимпиад, выставок, конкурсов и экскурсий)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</si>
  <si>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0940021070</t>
  </si>
  <si>
    <t>0940021090</t>
  </si>
  <si>
    <t>поощрение лучших педагогов ОУ (организация профессиональных конкурсов, выставок, экскурсий и т.п) в рамках подпрограммы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</si>
  <si>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0940021110</t>
  </si>
  <si>
    <t>мероприятия по подготовке пунктов проведения экзаменов в рамках подпрограммы "Развитие общего образования в Заокском районе" муниципальной программы "Развитие образования в муниципальном образовании Заокский район"</t>
  </si>
  <si>
    <t>0940021120</t>
  </si>
  <si>
    <t>Обслуживание единой информационной системы, автоматизирующей процессы организации отдыха и оздоровления детей</t>
  </si>
  <si>
    <t>0940021121</t>
  </si>
  <si>
    <t>Проведение независимой оценки качества условий оказания услуг дошкольными образовательными учреждениями</t>
  </si>
  <si>
    <t>0940121151</t>
  </si>
  <si>
    <t>Обеспечение деятельности прочих подведомственных учреждений в сфере образования (методическая служба)</t>
  </si>
  <si>
    <t>0950000590</t>
  </si>
  <si>
    <t>1010022000</t>
  </si>
  <si>
    <t>1010022010</t>
  </si>
  <si>
    <t>Расходы на обеспечение деятельности (оказание услуг) муниципальных учреждений культуры в рамках подпрограммы "Содержание МКУК ЗРКДЦ и филиалов" муниципальной программы "Развитие культуры, спорта и реализация молодёжной политики на территории муниципального образования Заокский район"</t>
  </si>
  <si>
    <t>1020000590</t>
  </si>
  <si>
    <t>1030000130</t>
  </si>
  <si>
    <t>Расходы на обеспечение деятельности (оказание услуг) муниципальными учреждениями библиотечного обслуживания в рамках подпрограммы "Содержание МКУК МЦБС и филиалов" муниципальной программы "Развитие культуры, спорта и реализация молодёжной политики на территории муниципального образования Заокский район"</t>
  </si>
  <si>
    <t>1030000590</t>
  </si>
  <si>
    <t>Предоставление мер социальной поддержки работникам муниципальных библиотек, муниципальных музеев и их филиалов в рамках подпрограммы "Содержание МКУК МЦБС и филиалов" муниципальной программы "Развитие культуры, спорта и реализация молодёжной политики на территории муниципального образования Заокский район"</t>
  </si>
  <si>
    <t>1030080100</t>
  </si>
  <si>
    <t>12100L4970</t>
  </si>
  <si>
    <t>0910082510</t>
  </si>
  <si>
    <t>Предоставление мер социальной поддержки родителям детей, обучающимися по основной общеобразовательной программе в форме семейного образования</t>
  </si>
  <si>
    <t>0920082520</t>
  </si>
  <si>
    <t>Физическая культура</t>
  </si>
  <si>
    <t>Реализация календарного плана мероприятий по развитию спортивно-оздоровительной работы и массового спорта в рамках подпрограммы "Развитие физической культуры и спорта Заокского района" муниципальной программы "Развитие культуры, спорта и реализация молодёжной политики на территории муниципального образования Заокский район"</t>
  </si>
  <si>
    <t>1040022010</t>
  </si>
  <si>
    <t>Обеспечение деятельности прочих подведомственных учреждений в сфере образования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</si>
  <si>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0940000590</t>
  </si>
  <si>
    <t>(в рублях)</t>
  </si>
  <si>
    <t>Приложение 7</t>
  </si>
  <si>
    <t>к решению Собрания депутатов</t>
  </si>
  <si>
    <t xml:space="preserve">МО г. Узловая Узловского района </t>
  </si>
  <si>
    <t>от             №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</si>
  <si>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организации в границах поселения теплоснабжения населения в пределах полномочий, установленных законодательством Российской Федерации</t>
  </si>
  <si>
    <t>Муниципальное образование рабочий поселок Заокский</t>
  </si>
  <si>
    <t>(рублей)</t>
  </si>
  <si>
    <t>1120023021</t>
  </si>
  <si>
    <t>1810021800</t>
  </si>
  <si>
    <t>2 02 45303 00 0000 150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</si>
  <si>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</si>
  <si>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МБТ ежемесячное денежное вознаграждение за классное руководство педагогическим работникам общеобразовательных организаций</t>
  </si>
  <si>
    <t>0920053030</t>
  </si>
  <si>
    <t>( в рублях)</t>
  </si>
  <si>
    <t>Ю.Э. Рыбачук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</si>
  <si>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</si>
  <si>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</si>
  <si>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</si>
  <si>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</si>
  <si>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</si>
  <si>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</si>
  <si>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</si>
  <si>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</si>
  <si>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</si>
  <si>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</si>
  <si>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1 16 01193 01 0000 140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</si>
  <si>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</si>
  <si>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</si>
  <si>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</si>
  <si>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</si>
  <si>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</si>
  <si>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</si>
  <si>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</si>
  <si>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</si>
  <si>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</si>
  <si>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</si>
  <si>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Прочие дотации бюджетам муниципальных районов</t>
  </si>
  <si>
    <t>2 02 19999 05 0000 150</t>
  </si>
  <si>
    <t>1 05 06000 01 0000 110</t>
  </si>
  <si>
    <t xml:space="preserve">
Налог на профессиональный доход
</t>
  </si>
  <si>
    <t>2024</t>
  </si>
  <si>
    <t>2024 год</t>
  </si>
  <si>
    <t>Иные условия предоставления и исполнения муниципальных гарантий муниципального образования Заокский район</t>
  </si>
  <si>
    <t>За счет источников финансирования дефицита бюджета муниципального образования Заокский район</t>
  </si>
  <si>
    <t xml:space="preserve">Объем бюджетных ассигнований на исполнение муниципальных гарантий муниципального образования Заокский район по возможным гарантийным случаям </t>
  </si>
  <si>
    <t>МП "Работа с населением муниципального образования Заокский район" Обеспечение реализации мероприятий муниципальной программы</t>
  </si>
  <si>
    <t>0920082540</t>
  </si>
  <si>
    <t>Предоставление мер социальной поддержки родителям детей-инвалидов, обучающихся по основной общеобразовательным программам на дому</t>
  </si>
  <si>
    <t>9990082830</t>
  </si>
  <si>
    <t>Иные дотации на частичную компенсацию оплаты труда работникам культуры</t>
  </si>
  <si>
    <t>Подпрограмма "Содержание МКУК МЦБС и филиалов" муниципальной программы "Развитие культуры, спорта и реализация молодёжной политики на территории муниципального образования Заокский район"Оплата дополнительного отпуска работникам муниципальных библиотек</t>
  </si>
  <si>
    <t>9990080980</t>
  </si>
  <si>
    <t>Субвенции, из бюджета ТО для осуществления государственного полномочия по представлению путевок в организации отдыха и оздоровления детей отдельным категориям граждан</t>
  </si>
  <si>
    <t>09200S0580</t>
  </si>
  <si>
    <t>Укрепление материально технической базы муниципальных образовательных учреждений(за исключением капитальных вложений)</t>
  </si>
  <si>
    <t>МП "Обращение с твердыми бытовыми отходами на территории муниципального образования Заокский район" Обеспечение реализации мероприятий муниципальной программы</t>
  </si>
  <si>
    <t>Реализация мероприятий подпрограммы "Благоустройство р.п. Заокский и других территории муниципального образования Заокский район" в рамках МП "Обеспечение качественными услугами ЖКХ населения муниципального образования Заокский район"(прочие мероприятия по благоустройству)</t>
  </si>
  <si>
    <t>Реализация мероприятий подпрограммы "Благоустройство р.п. Заокский и других территории муниципального образования Заокский район" в рамках МП "Обеспечение качественными услугами ЖКХ населения муниципального образования Заокский район" (озеленение)</t>
  </si>
  <si>
    <t>Реализация мероприятий подпрограммы "Благоустройство р.п. Заокский и других территории муниципального образования Заокский район" в рамках МП "Обеспечение качественными услугами ЖКХ населения муниципального образования Заокский район" уличное освещение</t>
  </si>
  <si>
    <t>Реализация мероприятий подпрограммы "Газификация населённых пунктов Заокского района Тульской области" в рамках МП "Обеспечение качественными услугами ЖКХ населения муниципального образования Заокский район"</t>
  </si>
  <si>
    <t>Реализация мероприятий подпрограммы "Энергосбережение и повышение энергетической эффективности муниципальных предприятий, организаций и учреждений бюджетной сферы муниципального образования Заокский район" в рамках МП "Обеспечение качественными услугами ЖКХ населения муниципального образования Заокский район"</t>
  </si>
  <si>
    <t>Реализация мероприятий подпрограммы "Капитальный ремонт муниципального жилого фонда на территории муниципального образования Заокский район" в рамках муниципальной программы "Обеспечение качественными услугами ЖКХ населения муниципального образования Заокский район"</t>
  </si>
  <si>
    <t>Реализации мероприятий муниципальной программы "Поддержка социально ориентированных некоммерческих организаций в МО Заокский район"</t>
  </si>
  <si>
    <t>Реализация мероприятий подпрограммы "Повышение безопасности дорожного движения в муниципальном образовании Заокский район" в рамках МП "Развитие дорожного хозяйства муниципального образования Заокский район"</t>
  </si>
  <si>
    <t>Реализация мероприятий подпрограммы "Ремонт автомобильных дорог общего пользования местного значения муниципального образования Заокский район" в рамках МП "Развитие дорожного хозяйства муниципального образования Заокский район"</t>
  </si>
  <si>
    <t>1160023050</t>
  </si>
  <si>
    <t>Реализация мероприятий муниципальной программы "Обеспечение первичных мер пожарной безопасности муниципального образования Заокский район"</t>
  </si>
  <si>
    <t>1170023070</t>
  </si>
  <si>
    <t>Реализация подпрограммы "Профилактика природно-очаговых заболеваний и акарицидная обработка территории муниципального образования рабочий посёлок Заокский Заокского района" в рамках муниципальной программы "Обеспечение безопасности жизнедеятельности населения муниципального образования Заокский район"</t>
  </si>
  <si>
    <t>МП "Ресурсное обеспечение информационной системы администрации муниципального образования Заокский район" Обеспечение реализации мероприятий муниципальной программы</t>
  </si>
  <si>
    <t>МП "Управление муниципальными финансами муниципального образования Заокский район" Расходы на обеспечение деятельности (оказание услуг) органов местного самоуправления в рамках программы</t>
  </si>
  <si>
    <t>МП "Управление муниципальными финансами муниципального образования Заокский район" Расходы на выплаты по оплате труда работников органов местного самоуправления в рамках программы</t>
  </si>
  <si>
    <t>Реализация мероприятий в рамках подпрограммы "Профилактика терроризма и экстремизма" муниципальной программы "Обеспечение безопасности жизнедеятельности населения муниципального образования Заокский район"</t>
  </si>
  <si>
    <t>Субсидия на реализацию мероприятий "Чистая вода" подпрограммы "Модернизация и коммунальный ремонт объектов коммунальной инфраструктуры Заокского района"в рамках МП "Обеспечение качественными услугами ЖКХ населения муниципального образования Заокский район"</t>
  </si>
  <si>
    <t>Реализация мероприятий подпрограммы "Благоустройство р.п. Заокский и других территории муниципального образования Заокский район" в рамках МП "Обеспечение качественными услугами ЖКХ населения муниципального образования Заокский район" Реализация мероприятий по формированию современной городской среды</t>
  </si>
  <si>
    <t>1 11 09080 05 0000 120</t>
  </si>
  <si>
    <t>Плата поступившая в рамках договора за предоставление права на размещение и эксплуатацию рекламных конструкций на землях или земельных участках, находящихся в собственности муниципальных районов, и на землях и земельных участках, государственная собственность на которые не разграничена</t>
  </si>
  <si>
    <t>Приложение №1</t>
  </si>
  <si>
    <t>Приложение № 2</t>
  </si>
  <si>
    <t>Приложение № 3</t>
  </si>
  <si>
    <t>Приложение № 7</t>
  </si>
  <si>
    <t>Приложение 9</t>
  </si>
  <si>
    <t>Субсидии из бюджета ТО на государственную поддержку отрасли культуры из средств резервного фонда Правительства РФ</t>
  </si>
  <si>
    <t>Сумма</t>
  </si>
  <si>
    <t>29.</t>
  </si>
  <si>
    <t>Муниципальное казенное учреждение культуры "Заокский районный культурно-досуговый центр"</t>
  </si>
  <si>
    <t>Приложение № 15</t>
  </si>
  <si>
    <t>Приложение 16</t>
  </si>
  <si>
    <t>Приложение № 5</t>
  </si>
  <si>
    <t>1 17 0500000 0000 180</t>
  </si>
  <si>
    <t>1 16 01173 01 0000 140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</si>
  <si>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</si>
  <si>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</si>
  <si>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</si>
  <si>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</si>
  <si>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</si>
  <si>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2 02 35135 00 0000 150</t>
  </si>
  <si>
    <t>2 02 35135 05 0000 150</t>
  </si>
  <si>
    <t xml:space="preserve"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
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</si>
  <si>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</si>
  <si>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</si>
  <si>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Прочие межбюджетные трансферты общего характера</t>
  </si>
  <si>
    <t>310</t>
  </si>
  <si>
    <t>МЦП "По управлению имуществом и земельными ресурсами, находящимися в собственности муниципального образования Заокский район и земли государственной неразграниченной собственности" Обеспечение реализации мероприятий муниципальной программы по кадастровому учету объектов</t>
  </si>
  <si>
    <t>Формирование городской современной среды (бюджет МО Заокский район)</t>
  </si>
  <si>
    <t>0870025555</t>
  </si>
  <si>
    <t>Капитальный и текущий ремонт и оснащение в рамках подпрограммы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</si>
  <si>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0910021000</t>
  </si>
  <si>
    <t>9990000111</t>
  </si>
  <si>
    <t>240</t>
  </si>
  <si>
    <t>Расходы на выплаты по оплате труда сотрудников отдела образования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</si>
  <si>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2025</t>
  </si>
  <si>
    <t>2025 год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</si>
  <si>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</si>
  <si>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</si>
  <si>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</si>
  <si>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</si>
  <si>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</si>
  <si>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</si>
  <si>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9990051760</t>
  </si>
  <si>
    <t>0920021220</t>
  </si>
  <si>
    <t>Питание детей инвалидов и детей с ОВЗ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</si>
  <si>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Прочие непрограммные расходы на обеспечение деятельности учреждений</t>
  </si>
  <si>
    <t>1120023010</t>
  </si>
  <si>
    <t>Обеспечение безопасности людей на водных объектах, в рамках подпрограммы "Обеспечение безопасности жизнедеятельности населения"</t>
  </si>
  <si>
    <t>0420020400</t>
  </si>
  <si>
    <t>МЦП "По управлению имуществом и земельными ресурсами, находящимися в собственности муниципального образования Заокский район и земли государственной неразграниченной собственности" Материально техническое обеспечение деятельности администрации</t>
  </si>
  <si>
    <t>880</t>
  </si>
  <si>
    <t>Специальные расходы</t>
  </si>
  <si>
    <t>10100L4670</t>
  </si>
  <si>
    <t>Приложение 17</t>
  </si>
  <si>
    <t>Единовременная выплата семьям на рождение детей</t>
  </si>
  <si>
    <t>Социальная выплата Почётным гражданам муниципального образования Заокский район</t>
  </si>
  <si>
    <t>2026</t>
  </si>
  <si>
    <t>к проекту решения Собрания представителей муниципального образования Заокский район   "О бюджете муниципального образования Заокский район на 2024 год и на плановый период 2025 и 2026 годов"</t>
  </si>
  <si>
    <t>Начальник финансового управления:</t>
  </si>
  <si>
    <t xml:space="preserve">к   проекту решения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23 декабря 2022 года № 74/1 "О бюджете муниципального образования Заокский район на 2023 год и на плановый период 2024 и 2025 годов"" </t>
  </si>
  <si>
    <t>1 03 02230 01 0000 110</t>
  </si>
  <si>
    <t>1 03 02240 01 0000 110</t>
  </si>
  <si>
    <t>1 03 02250 01 0000 110</t>
  </si>
  <si>
    <t>1 03 02260 01 0000 110</t>
  </si>
  <si>
    <t>2 02 25116 00 0000 150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</si>
  <si>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</si>
  <si>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2 02 25116 05 0000 150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</si>
  <si>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</si>
  <si>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</si>
  <si>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</t>
  </si>
  <si>
    <t>2 02 25172 05 0000 150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</si>
  <si>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</si>
  <si>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</si>
  <si>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</si>
  <si>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2 02 25213 05 0000 150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</si>
  <si>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обучающихсяорганизаций для внедрения цифровой образовательной среды и развития цифровых навыков обучающихся</t>
  </si>
  <si>
    <t>2 02 25098 00 0000 150</t>
  </si>
  <si>
    <t xml:space="preserve"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</si>
  <si>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2 02 25098 05 0000 150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</si>
  <si>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</si>
  <si>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</si>
  <si>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</si>
  <si>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</si>
  <si>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</si>
  <si>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</si>
  <si>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</si>
  <si>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</si>
  <si>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</si>
  <si>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Начальник финансового управления                                                   </t>
  </si>
  <si>
    <t xml:space="preserve">Доходы бюджета муниципального образования Заокский район на 2024 год и на плановый период 2025 и 2026 годов по группам, подгруппам, статьям, подстатьям классификации доходов бюджетов Российской Федерации </t>
  </si>
  <si>
    <t>Начальник финансового управления</t>
  </si>
  <si>
    <t>к проекту решения Собрания представителей муниципального образования Заокский район "О бюджете муниципального образования Заокский район на 2024 год и на плановый период 2025 и 2026 годов"</t>
  </si>
  <si>
    <t>Источники  внутреннего финансирования дефицита  бюджета муниципального образования Заокский район на 2024 год и плановый период 2025 и 2026 годов</t>
  </si>
  <si>
    <t>Перечень получателей средств из бюджета муниципального образования Заокский район в 2024 году и плановом периоде 2025 и 2026 годов</t>
  </si>
  <si>
    <t>2026 год</t>
  </si>
  <si>
    <t xml:space="preserve"> 2025 и 2026 годов</t>
  </si>
  <si>
    <t>в валюте Российской Федерации на 2024 год и на плановый период</t>
  </si>
  <si>
    <t>гарантий муниципального образования Заокский  район в 2024 - 2026 годах</t>
  </si>
  <si>
    <t>в 2024 - 2026 годах</t>
  </si>
  <si>
    <t>к  проекту решения  Собрания представителей муниципального образования Заокский район  "О  бюджете муниципального образования Заокский район на 2024 год и на плановый период 2025 и 2026 годов"</t>
  </si>
  <si>
    <t>муниципальных внутренних заимствований, направляемых на покрытие дефицита и погашение муниципальных долговых обязательств муниципального образования Заокский район на 2024 год и плановый период 2025 и 2026 годов</t>
  </si>
  <si>
    <t>Перечень муниципальных внутренних заимствований муниципального образования  Заокский район на 2024 год и плановый период 2025 и 2026 годов</t>
  </si>
  <si>
    <t>Перечень публичных нормативных обязательств, подлежащих исполнению бюджетом муниципального образования Заокский район на 2024 год и на плановый период 2025 и 2026 годов</t>
  </si>
  <si>
    <t>Компенсация части родительской платы за содержание ребёнка в детских дошкольных учреждениях</t>
  </si>
  <si>
    <t xml:space="preserve">Распределение иных межбюджетных трансфертов на осуществление полномочий, перечисляемых из бюджетов поселений муниципального образования Заокский район  в бюджет муниципального образования Заокский район на 2024 год и на плановый период 2025 и 2026 годов </t>
  </si>
  <si>
    <t>Распределение дотаций на выравнивание бюджетной обеспеченности из областного фонда финансовой поддержки поселений на 2024 год и плановый период 2025 и 2026 годов</t>
  </si>
  <si>
    <t xml:space="preserve">Распределение ассигнований из бюджета муниципального образования Заокский район на 2024 год и на плановый период 2025 и 2026 годов  по разделам и подразделам функциональной классификации расходов бюджетов Российской Федерации </t>
  </si>
  <si>
    <t>(подпись)</t>
  </si>
  <si>
    <t>(расшифровка подписи)</t>
  </si>
  <si>
    <t>Код главного распорядителя средств бюджета области</t>
  </si>
  <si>
    <t>Код раздела</t>
  </si>
  <si>
    <t>Код подраздела</t>
  </si>
  <si>
    <t>Код целевой статьи</t>
  </si>
  <si>
    <t>Код группы, подгруппы вида расходов</t>
  </si>
  <si>
    <t xml:space="preserve">2024 год </t>
  </si>
  <si>
    <t>850</t>
  </si>
  <si>
    <t>Общегосударственные вопросы</t>
  </si>
  <si>
    <t>МП "Управление муниципальными финансами муниципального образования Заокский район"</t>
  </si>
  <si>
    <t>0100000000</t>
  </si>
  <si>
    <t>Подпрограмма "Совершенствование управления муниципальными финансами муниципального образования Заокский район"</t>
  </si>
  <si>
    <t>0110000000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</si>
  <si>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</si>
  <si>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</si>
  <si>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</si>
  <si>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</si>
  <si>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На обеспечение функций на выполнение полномочий по расчету и предоставлению дотаций на выравнивание бюджетной обеспеченности поселений за счет средств Тульской области в рамках муниципальной программы МП "Управление муниципальными финансами муниципального образования Заокский район"</t>
  </si>
  <si>
    <t>МП "Развитие образования в муниципальном образовании Заокский район"</t>
  </si>
  <si>
    <t>0900000000</t>
  </si>
  <si>
    <t>подпрограмма "Развитие общего образования в муниципальном образовании Заокский район"</t>
  </si>
  <si>
    <t>0920000000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</si>
  <si>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</si>
  <si>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</si>
  <si>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Непрограммные расходы</t>
  </si>
  <si>
    <t>9900000000</t>
  </si>
  <si>
    <t>Иные непрограммные мероприятия в рамках непрограммных расходов</t>
  </si>
  <si>
    <t>9990000000</t>
  </si>
  <si>
    <t>Реформирование государственной службы Российской Федерации</t>
  </si>
  <si>
    <t>0940000000</t>
  </si>
  <si>
    <t>Расходы на выплаты персоналу казенных учреждений</t>
  </si>
  <si>
    <t>110</t>
  </si>
  <si>
    <t>0950000000</t>
  </si>
  <si>
    <t>Социальные выплаты гражданам, кроме публичных нормативных социальных выплат</t>
  </si>
  <si>
    <t>320</t>
  </si>
  <si>
    <t>Межбюджетные трансферты общего характера бюджетам бюджетной системы Российской Федерации</t>
  </si>
  <si>
    <t>Подпрограмма "Развитие механизмов регулирования межбюджетных отношений и повышение эффективности управления муниципальными финансами"</t>
  </si>
  <si>
    <t>0120000000</t>
  </si>
  <si>
    <t>МП "Управление муниципальными финансами муниципального образования Заокский район" На обеспечение функций на выполнение полномочий по расчету и предоставлению дотаций на выравнивание бюджетной обеспеченности поселений за счет средств Тульской области в рамках муниципальной программы</t>
  </si>
  <si>
    <t>Дотации</t>
  </si>
  <si>
    <t>510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</si>
  <si>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</si>
  <si>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МП "Ресурсное обеспечение информационной системы администрации муниципального образования Заокский район"</t>
  </si>
  <si>
    <t>0200000000</t>
  </si>
  <si>
    <t>Ресурсное обеспечение информационной системы администрации муниципального образования Заокский район</t>
  </si>
  <si>
    <t>0210000000</t>
  </si>
  <si>
    <t>0300000000</t>
  </si>
  <si>
    <t>МП "Работа с населением муниципального образования Заокский район"</t>
  </si>
  <si>
    <t>0310000000</t>
  </si>
  <si>
    <t>Управление резервным фондом</t>
  </si>
  <si>
    <t>0130000000</t>
  </si>
  <si>
    <t>МП "Управление муниципальными финансами муниципального образования Заокский район" Управление резервным фондом администрации муниципального образования Заокский район</t>
  </si>
  <si>
    <t>МЦП "По управлению имуществом и земельными ресурсами, находящимися в собственности муниципального образования Заокский район и земли государственной неразграниченной собственности"</t>
  </si>
  <si>
    <t>0400000000</t>
  </si>
  <si>
    <t>0410000000</t>
  </si>
  <si>
    <t>Субсидии на подготовку проектов межевания земельных участков и проведение кадастровых работ в рамках программы "Управление имуществом и земельными ресурсами, находящимися в собственности муниципального образования Заокский район и земли государственной неразграниченной собственности"</t>
  </si>
  <si>
    <t>04100L5990</t>
  </si>
  <si>
    <t>0420000000</t>
  </si>
  <si>
    <t>Исполнение судебных актов</t>
  </si>
  <si>
    <t>830</t>
  </si>
  <si>
    <t>Наделение органов местного самоуправления отдельным государственным полномочием по осуществлению уведомительной регистрации коллективных договоров</t>
  </si>
  <si>
    <t>Расходы на обеспечение функций на выпонение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Тульской области в рамках непрограммных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</si>
  <si>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</si>
  <si>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МП "Обеспечение безопасности жизнедеятельности населения муниципального образования Заокский район"</t>
  </si>
  <si>
    <t>1100000000</t>
  </si>
  <si>
    <t>подпрограмма "Профилактика терроризма и экстремизма"</t>
  </si>
  <si>
    <t>1110000000</t>
  </si>
  <si>
    <t>подпрограмма "Обеспечение безопасности жизнедеятельности населения"</t>
  </si>
  <si>
    <t>1120000000</t>
  </si>
  <si>
    <t>Мероприятия по предупреждению и ликвидации последствий ЧС, защита населения и территории МО Заокский район от ЧС природного и техногенного характера в рамках подпрограммы "Обеспечение безопасности жизнедеятельности населения_x000D_
 муниципального образования Заокский район" муниципальной программы "Обеспечение безопасности жизнедеятельности населения муниципального образования Заокский район"</t>
  </si>
  <si>
    <t>Мероприятия по профилактике нераспространения и устранения последствий коронавирусной инфекции в рамках подпрограммы "Обеспечение безопасности жизнедеятельности населения_x000D_
 муниципального образования Заокский район" муниципальной программы "Обеспечение безопасности жизнедеятельности населения муниципального образования Заокский район"</t>
  </si>
  <si>
    <t>подпрограмма "Обеспечение деятельности муниципального казенного учреждения "</t>
  </si>
  <si>
    <t>1150000000</t>
  </si>
  <si>
    <t>Расходы на обеспечение деятельности (оказание услуг) муниципального казённого учреждения в рамках подпрограммы "Обеспечение деятельности муниципального казенного учреждения " муниципальной программы "Обеспечение безопасности_x000D_
 жизнедеятельности населения муниципального образования Заокский район"</t>
  </si>
  <si>
    <t>Профилактика природно-очаговых заболеваний и акарицидная обработка территории муниципального образования рабочий посёлок Заокский Заокского района</t>
  </si>
  <si>
    <t>1170000000</t>
  </si>
  <si>
    <t>МП "Обеспечение первичных мер пожарной безопасности муниципального образования Заокский район"</t>
  </si>
  <si>
    <t>1700000000</t>
  </si>
  <si>
    <t>Мероприятия муниципальной программы "Обеспечение первичных мер пожарной безопасности муниципального образования Заокский район"</t>
  </si>
  <si>
    <t>1710000000</t>
  </si>
  <si>
    <t>подпрограмма "О привлечении граждан к участию в обеспечении охраны общественного порядка (о добровольных народных дружинах) на территории муниципального образования рабочий поселок Заокский Заокского района"</t>
  </si>
  <si>
    <t>1160000000</t>
  </si>
  <si>
    <t>Реализация мероприятий подпрограммы "О привлечении граждан к участию в обеспечении охраны общественного порядка (о добровольных народных дружинах) на территории муниципального образования рабочий поселок Заокский Заокского района" муниципальной программы "Обеспечение безопасности жизнедеятельности населения муниципального образования Заокский район"</t>
  </si>
  <si>
    <t>Субсидии на оказание поддержки граждан и их объединений, учавствующих в охране общественного порядка</t>
  </si>
  <si>
    <t>116008060I</t>
  </si>
  <si>
    <t>подпрограмма "Организация проведения мероприятий по оказанию услуг по предупреждению и ликвидации болезней животных, их лечению, защите населения от болезней, общих для человека и животных"</t>
  </si>
  <si>
    <t>1190000000</t>
  </si>
  <si>
    <t>МЦП "Народный бюджет"</t>
  </si>
  <si>
    <t>0500000000</t>
  </si>
  <si>
    <t>Обеспечение реализации проекта "Народный бюджет"</t>
  </si>
  <si>
    <t>0510000000</t>
  </si>
  <si>
    <t>МП "Развитие дорожного хозяйства муниципального образования Заокский район"</t>
  </si>
  <si>
    <t>0700000000</t>
  </si>
  <si>
    <t>Подпрограмма "Ремонт автомобильных дорог общего пользования местного значениямуниципального образования Заокский район"</t>
  </si>
  <si>
    <t>0710000000</t>
  </si>
  <si>
    <t>подпрограмма "Повышение безопасности дорожного движения в муниципальном образовании Заокский район</t>
  </si>
  <si>
    <t>0750000000</t>
  </si>
  <si>
    <t>МП "Развитие малого и среднего предпринимательства в муниципальном образовании Заокский район"</t>
  </si>
  <si>
    <t>1500000000</t>
  </si>
  <si>
    <t>Мероприятия муниципальной программы "Развитие малого и среднего предпринимательства в муниципальном образовании Заокский район"</t>
  </si>
  <si>
    <t>1510000000</t>
  </si>
  <si>
    <t>Реализация мероприятий муниципальной программы "Развитие малого и среднего предпринимательства в муниципальном образовании Заокский район"</t>
  </si>
  <si>
    <t>1510021600</t>
  </si>
  <si>
    <t>МП "Поддержка социально ориентированных некоммерческих организаций в МО Заокский район"</t>
  </si>
  <si>
    <t>1600000000</t>
  </si>
  <si>
    <t>Мероприятия муниципальной программы "Поддержка социально ориентированных некоммерческих организаций в МО Заокский район"</t>
  </si>
  <si>
    <t>1610000000</t>
  </si>
  <si>
    <t>Жилищно-коммунальное хозяйство</t>
  </si>
  <si>
    <t>МП "Обеспечение качественными услугами ЖКХ населения"</t>
  </si>
  <si>
    <t>0800000000</t>
  </si>
  <si>
    <t>подпрограмма "Капитальный ремонт муниципального жилого фонда на территории муниципального образования Заокский район"</t>
  </si>
  <si>
    <t>0820000000</t>
  </si>
  <si>
    <t>подпрограмма "Модернизация и капитальный ремонт объектов коммунальной инфраструктуры Заокского района "</t>
  </si>
  <si>
    <t>0830000000</t>
  </si>
  <si>
    <t>Реализация мероприятий подпрограммы "Модернизация и капитальный ремонт объектов коммунальной инфраструктуры Заокского района " в рамках МП "Обеспечение качественными услугами ЖКХ населения муниципального образования Заокский район"</t>
  </si>
  <si>
    <t>подпрограмма "Энергосбережение и повышение энергетической эффективности муниципальных предприятий, организаций и учреждений бюджетной сферы муниципального образования Заокский район"</t>
  </si>
  <si>
    <t>0840000000</t>
  </si>
  <si>
    <t>подпрограмма "Газификация населённых пунктов Заокского района Тульской области"</t>
  </si>
  <si>
    <t>0860000000</t>
  </si>
  <si>
    <t>Бюджетные инвестиции</t>
  </si>
  <si>
    <t>410</t>
  </si>
  <si>
    <t>подпрограмма "Благоустройство р.п. Заокский и других территории муниципального образования Заокский район"</t>
  </si>
  <si>
    <t>0870000000</t>
  </si>
  <si>
    <t>Реализация мероприятий подпрограммы "Благоустройство р.п. Заокский и других территории муниципального образования Заокский район" в рамках МП "Обеспечение качественными услугами ЖКХ населения муниципального образования Заокский район" (Организация детских площадок)</t>
  </si>
  <si>
    <t>0870020950</t>
  </si>
  <si>
    <t>Субсидии для создания (обустройства) мест (площадок) накопления твёрдых коммунальных отходов</t>
  </si>
  <si>
    <t>0870081370</t>
  </si>
  <si>
    <t>08 7 F2 00000</t>
  </si>
  <si>
    <t>087F200000</t>
  </si>
  <si>
    <t>подпрограмма "Борьба со злостным сорняком борщевик Сосновского на территории муниципального образования Заокский район"</t>
  </si>
  <si>
    <t>1140000000</t>
  </si>
  <si>
    <t>МП "Обращение с твердыми бытовыми отходами на территории муниципального образования Заокский район"</t>
  </si>
  <si>
    <t>0600000000</t>
  </si>
  <si>
    <t>Поддержка организаций, осуществляющих фундаментальные исследования</t>
  </si>
  <si>
    <t>0610000000</t>
  </si>
  <si>
    <t>Попрограмма "Развитие дошкольного образования в муниципальном образовании Заокский район"</t>
  </si>
  <si>
    <t>0910000000</t>
  </si>
  <si>
    <t>Питание детей мобилизованных граждан и вынужденных переселенцев в рамках подпрограммы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</si>
  <si>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0910021220</t>
  </si>
  <si>
    <t>Укрепление материально-технической базы муниципальных образовательных учреждений (за исключением капитальных вложений)</t>
  </si>
  <si>
    <t>09100S0580</t>
  </si>
  <si>
    <t>Питание детей мобилизованных граждан и вынужденных переселенцев в рамках подпрограммы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</si>
  <si>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0920021230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</si>
  <si>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рамках подпрограммы "Развитие общего образования в муниципальном образовании Заокский район" муниципальной программы "Развитие образования в муниципальном образовании Заокский район", Федеральный закон "Об образовании в Российской Федерации"</t>
  </si>
  <si>
    <t>0920100000</t>
  </si>
  <si>
    <t>Субвенции на 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</t>
  </si>
  <si>
    <t>0920182540</t>
  </si>
  <si>
    <t>09 2 02 00000</t>
  </si>
  <si>
    <t>0920200000</t>
  </si>
  <si>
    <t>Субсидии на организацию бесплатного горячего питания обучающихся 1-4 классы</t>
  </si>
  <si>
    <t>09 2 E1 00000</t>
  </si>
  <si>
    <t>092E100000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</si>
  <si>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</si>
  <si>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092E151721</t>
  </si>
  <si>
    <t>09 2 E4 00000</t>
  </si>
  <si>
    <t>092E400000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</si>
  <si>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</si>
  <si>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092E452131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</si>
  <si>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общеобразовательными объединениями</t>
  </si>
  <si>
    <t>092EВ00000</t>
  </si>
  <si>
    <t>092EВ51790</t>
  </si>
  <si>
    <t>подпрограмма "Развитие дополнительного образования в муниципальном образовании Заокский район"</t>
  </si>
  <si>
    <t>0930000000</t>
  </si>
  <si>
    <t>Капитальный и текущий ремонт в рамках подпрограммы "Развитие дополнительного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</si>
  <si>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0930021000</t>
  </si>
  <si>
    <t>0930100000</t>
  </si>
  <si>
    <t>МП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
Заокский район"</t>
  </si>
  <si>
    <t>1800000000</t>
  </si>
  <si>
    <t>Мероприятие муниципальной программы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_x000D_Заокский район"</t>
  </si>
  <si>
    <t>1810000000</t>
  </si>
  <si>
    <t>Реализация мероприятий муниципальной программы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_x000D_Заокский район"</t>
  </si>
  <si>
    <t>0940100000</t>
  </si>
  <si>
    <t>Проведение семинаров, конференций, "круглых столов"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</si>
  <si>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Аттестация рабочих мест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</si>
  <si>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0940021080</t>
  </si>
  <si>
    <t>Обеспечение передачи данных по защищённому каналу в рамках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</si>
  <si>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Развитие культуры, спорта и реализация молодежной политики на территории муниципального образования Заокский район</t>
  </si>
  <si>
    <t>1000000000</t>
  </si>
  <si>
    <t>Подпрограмма "Поддержка муниципальных учреждений культуры муниципального образования Заокский район"</t>
  </si>
  <si>
    <t>1010000000</t>
  </si>
  <si>
    <t>Подпрограмма "Поддержка муниципальных учреждений культуры муниципального образования Заокский район" в рамках программы "Развитие культуры, спорта и реализация молодежной политики на территории муниципального образования Заокский район"</t>
  </si>
  <si>
    <t>Субсидии бюджетным учреждениям</t>
  </si>
  <si>
    <t>610</t>
  </si>
  <si>
    <t>Реализация календарного плана проведения районных мероприятий, посвященных праздничным и юбилейным датам и другим событиям в рамках подпрограммы "Поддержка муниципальных учреждений культуры муниципального образования Заокский район" в рамках программы "Развитие культуры, спорта и реализация молодежной политики на территории муниципального образования Заокский район"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</si>
  <si>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</si>
  <si>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10100L5191</t>
  </si>
  <si>
    <t>Подпрограмма "Содержание МКУК ЗРКДЦ и филиалов"</t>
  </si>
  <si>
    <t>1020000000</t>
  </si>
  <si>
    <t>1030000000</t>
  </si>
  <si>
    <t>субвенции на обеспечение жильём отдельных категорий граждан</t>
  </si>
  <si>
    <t>Выплата компенсации части платы, взимаемой с родителей (законных представителей),дети которых посещают образовательные учреждения(за исключением государственных образовательных организаций, находящихся в ведении Тульской области) реализующие образовательную программу дошкольного образования в рамках подпрограммы "Развитие дошкольного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</si>
  <si>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Публичные нормативные социальные выплаты гражданам</t>
  </si>
  <si>
    <t>МП "Обеспечение жильем молодых семей муниципального образования Заокский район"</t>
  </si>
  <si>
    <t>1200000000</t>
  </si>
  <si>
    <t>обеспеч.жильем молодых семей в рамках программы "Обеспечение жильем молодых семей муниципального образования Заокский район"</t>
  </si>
  <si>
    <t>1210000000</t>
  </si>
  <si>
    <t>Субсидии бюджета ТО местным бюджетам на реализацию мероприятий по обеспеч.жильем молодых семей в рамках программы "Обеспечение жильем молодых семей муниципального образования Заокский район"_x000D_
 госуд.программы ТО "Обеспечение качественным жильем и услугами ЖКХ населения ТО"</t>
  </si>
  <si>
    <t>подпрограмма "Развитие физической культуры и спорта Заокского района"</t>
  </si>
  <si>
    <t>1040000000</t>
  </si>
  <si>
    <t>Условно утвержденные расходы</t>
  </si>
  <si>
    <t>9990099990</t>
  </si>
  <si>
    <t>990</t>
  </si>
  <si>
    <t>860</t>
  </si>
  <si>
    <t xml:space="preserve">Начальник финансового управления </t>
  </si>
  <si>
    <t>Рыбачук Юлия Эдуардовна</t>
  </si>
  <si>
    <t>к  проекту решения  Собрания представителей муниципального образования Заокский район "О  бюджете муниципального образования Заокский район на 2024 год и на плановый период 2025 и 2026 годов"</t>
  </si>
  <si>
    <t>Ведомственная структура расходов бюджета муниципального образования Заокский район на 2024 год</t>
  </si>
  <si>
    <t>Распределение бюджетных ассигнований бюджета муниципального образования Заокский район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Заокский район на 2024 год</t>
  </si>
  <si>
    <t>Ведомственная структура расходов бюджета муниципального образования Заокский район на плановый период 2025 и 2026 годов</t>
  </si>
  <si>
    <t>Распределение бюджетных ассигнований бюджета муниципального образования Заокский район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муниципального образования Заокский район на 2024 год на плановый период 2025 и 2026 годов</t>
  </si>
  <si>
    <t xml:space="preserve">                                                      </t>
  </si>
  <si>
    <t>Распределение  бюджетных ассигнований бюджета муниципального образования Заокский район на финансовое обеспечение реализации муниципальных программ муниципального образования Заокский район по целевым статьям, группам и подгруппам  видов расходов, разделам, подразделам  классификации расходов бюджета муниципального образования Заокский район на  2024 год и на плановый период 2025 и 2026 годов</t>
  </si>
  <si>
    <t>851 1004 0910082510 313 262</t>
  </si>
  <si>
    <t>Осуществление полномочий по первичному воинскому учету на территориях, где отсутствуют военные комиссариаты, в рамках непрограммных расходах</t>
  </si>
  <si>
    <t>9990051180</t>
  </si>
  <si>
    <t>Субвенции</t>
  </si>
  <si>
    <t>530</t>
  </si>
  <si>
    <t>МП "Переселение граждан из аварийного жилищного фонда"</t>
  </si>
  <si>
    <t>1400000000</t>
  </si>
  <si>
    <t>1440000000</t>
  </si>
  <si>
    <t>1440300000</t>
  </si>
  <si>
    <t>МП "Переселение граждан из аварийного жилищного фонда" средства МО Заокский район</t>
  </si>
  <si>
    <t>1440309401</t>
  </si>
  <si>
    <t>Стипендии</t>
  </si>
  <si>
    <t>340</t>
  </si>
  <si>
    <t>МП "Реализация молодёжной политики на территории МО Заокский район</t>
  </si>
  <si>
    <t>1900000000</t>
  </si>
  <si>
    <t>1910000000</t>
  </si>
  <si>
    <t>Реализация мероприятий подпрограммы "Развитие волонтёрства и добровольническтва на территории Заокского района" в рамках МП программы "Реализация молодёжной политики на территории МО Заокский район"</t>
  </si>
  <si>
    <t>1910022010</t>
  </si>
  <si>
    <t>Премии и гранты</t>
  </si>
  <si>
    <t>350</t>
  </si>
  <si>
    <t>1920000000</t>
  </si>
  <si>
    <t>Реализация мероприятий подпрограммы "Профилактика и противодействие злоупотребления наркотических средств в подростковой и молодёжной среде на территории Заокского района" в рамках МП программы "Реализация молодёжной политики на территории МО Заокский район"</t>
  </si>
  <si>
    <t>1920022020</t>
  </si>
  <si>
    <t>1930000000</t>
  </si>
  <si>
    <t>Реализация мероприятий подпрограммы "Патриотическое воспитание детей и молодёжи на территории Заокского района" в рамках МП программы "Реализация молодёжной политики на территории МО Заокский район"</t>
  </si>
  <si>
    <t>1930022030</t>
  </si>
  <si>
    <t>МП "Реализация молодёжной политики на территории МО Заокский район" Подпрограмма "Развитие молодёжной политики на территории МО Щаокский район""</t>
  </si>
  <si>
    <t>1930022040</t>
  </si>
  <si>
    <t>МП "Социальная поддержка студентов, поступивших на целевое обучение"</t>
  </si>
  <si>
    <t>2200000000</t>
  </si>
  <si>
    <t>социальная поддержка студентов, поступивших на целевое обучение</t>
  </si>
  <si>
    <t>2210000000</t>
  </si>
  <si>
    <t>2210070300</t>
  </si>
  <si>
    <t>Приложение 12</t>
  </si>
  <si>
    <t>Приложение 10</t>
  </si>
  <si>
    <t>Приложение 11</t>
  </si>
  <si>
    <t>Приложение 13</t>
  </si>
  <si>
    <t>Приложение № 6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</si>
  <si>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</si>
  <si>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</si>
  <si>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</si>
  <si>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</si>
  <si>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к решению Собрания представителей муниципального образования Заокский район   "О бюджете муниципального образования Заокский район на 2024 год и на плановый период 2025 и 2026 годов" № 6/1 от 22.12.2023 г.</t>
  </si>
  <si>
    <t xml:space="preserve">к   проекту решения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</t>
  </si>
  <si>
    <t>Приложение 8</t>
  </si>
  <si>
    <t>Приложение 5</t>
  </si>
  <si>
    <t>Приложение 6</t>
  </si>
  <si>
    <t>Достижение показателей органов исполнительной власти субъектов РФ</t>
  </si>
  <si>
    <t>9990055490</t>
  </si>
  <si>
    <t>Иные межбюджетные трансферты из бюджета Тульской области в целях проведения конкурсов "Активный сельский староста", "Активный руководитель территориального общественного самоуправления"</t>
  </si>
  <si>
    <t>9990081260</t>
  </si>
  <si>
    <t>540</t>
  </si>
  <si>
    <t>1160080600</t>
  </si>
  <si>
    <t>Мероприятия по трудоустройству несовершеннолетних детей в период летних каникул в рамках программных расходов</t>
  </si>
  <si>
    <t>0940025080</t>
  </si>
  <si>
    <t>Иные межбюджетные трансферты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</t>
  </si>
  <si>
    <t>0750200000</t>
  </si>
  <si>
    <t>0750282440</t>
  </si>
  <si>
    <t>Иные межбюджетные трансферты на устранение дефектов и повреждений асфальтобетонного покрытия автомобильных дорог местного значения</t>
  </si>
  <si>
    <t>999008001I</t>
  </si>
  <si>
    <t>Иные межбюджетные трансферты на выполнение работ по ремонту имущества в многоквартирных домах, источником финансового обеспечения которых являются бюджетные ассигнования резервного фонда Правительства Тульской области</t>
  </si>
  <si>
    <t>999008046I</t>
  </si>
  <si>
    <t>Обеспечение мероприятий на реализацию подпрограммы "Чистая вода" средства бюджета МО Заокский район</t>
  </si>
  <si>
    <t>0830020390</t>
  </si>
  <si>
    <t>Реализация мероприятий в рамках подпрограммы "Борьба со злостным сорняком борщевик Сосновского на территории муниципального образования Заокский район" муниципальной программы "Обеспечение безопасности жизнедеятельности населения муниципального образования Заокский район"</t>
  </si>
  <si>
    <t>1140023040</t>
  </si>
  <si>
    <t>Субвенции на дополнительные меры социальной поддержки по освобождению от родительской платы участников СВО</t>
  </si>
  <si>
    <t>0910100000</t>
  </si>
  <si>
    <t>0910180050</t>
  </si>
  <si>
    <t>Иные межбюджетные трансферты на развитие материально-технической базы в рамках реализации проекта "Выбирай, учись, играй!"</t>
  </si>
  <si>
    <t>9990080420</t>
  </si>
  <si>
    <t>09200L3030</t>
  </si>
  <si>
    <t>Субсидии из бюджета Тульской области бюджетам муниципальных образований Тульской области на укрепление материально-технической базы муниципальных образовательных организаций (за исключением капитальных вложений), источником финансового обеспечения которых являются бюджетные ассигнования резервного фонда Правительства Тульской области</t>
  </si>
  <si>
    <t>09200S058I</t>
  </si>
  <si>
    <t>Субвенции, предоставляемые местным бюджетам из бюджета Тульской области на 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</si>
  <si>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МП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Заокский район"</t>
  </si>
  <si>
    <t>Мероприятие муниципальной программы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Заокский район"</t>
  </si>
  <si>
    <t>Реализация мероприятий муниципальной программы "Повышение квалификации муниципальных служащих и работников, занимающих должности не отнесённые к должностям муниципальной службы администрации муниципального образования Заокский район"</t>
  </si>
  <si>
    <t>Проведение оздоровительной кампании подпрограммы "Обеспечение реализации муниципальной программы "Развитие образования в муниципальном образовании Заокский район" муниципальной программы "Развитие образования в муниципальном образовании Заокский район"</t>
  </si>
  <si>
    <t>0940080200</t>
  </si>
  <si>
    <t>Субсидии бюджетам муниципальных образований на проведение оздоровительной кампании детей, источником финансового обеспечения которых являются бюджетные ассигнования резервного фонда Правительства Тульской области</t>
  </si>
  <si>
    <t>09400S020I</t>
  </si>
  <si>
    <t>МП "Реализация молодёжной политики на территории МО Заокский район" Подпрограмма "Регион для молодых"</t>
  </si>
  <si>
    <t>1940000000</t>
  </si>
  <si>
    <t>194EГ00000</t>
  </si>
  <si>
    <t>Субсидии на реализацию мероприятий подпрограммы подпрограммы "Регион для молодых"</t>
  </si>
  <si>
    <t>194EГ51160</t>
  </si>
  <si>
    <t>Субвенции, предоставляемые бюджетам муниципальных образований Тульской области из бюджета области для осуществления государственного полномочия по предоставлению путевок в организации отдыха детей и их оздоровления отдельным категориям граждан</t>
  </si>
  <si>
    <t>9990082460</t>
  </si>
  <si>
    <t>Субсидии на реализацию мероприятий по обеспечению жильем молодых семей в рамках программы "Обеспечение жильем молодых семей муниципального образования Заокский район"</t>
  </si>
  <si>
    <t>12100L4971</t>
  </si>
  <si>
    <t xml:space="preserve">к решени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от 19.09.2024 г. № 17/1 </t>
  </si>
  <si>
    <t xml:space="preserve">к решению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</t>
  </si>
  <si>
    <t>к решению Собрания представителей муниципального образования Заокский район   "О бюджете муниципального образования Заокский район на 2024 год и на плановый период 2025 и 2026 годов" № 6/1 от 22.12.2023 г.от 19.09.2024 г. № 17/1</t>
  </si>
  <si>
    <t xml:space="preserve">к решению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от 19.09.2024 г. № 17/1 </t>
  </si>
  <si>
    <t>к  решению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 от 19.09.2024 г. № 17/1</t>
  </si>
  <si>
    <t>к  решению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от 19.09.2024 № 17/1</t>
  </si>
  <si>
    <t xml:space="preserve">к решению  Собрания представителей муниципального образования Заокский района "О внесении изменений и дополнений в решение Собрания представителей муниципального образования Заокский район от 22.12.2023 года № 6/1 "О бюджете муниципального образования Заокский район на 2024 год и на плановый период 2025 и 2025 годов"" от 19.09.2024 № 17/1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</si>
</sst>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"/>
    <numFmt numFmtId="165" formatCode="0.0"/>
    <numFmt numFmtId="166" formatCode="0000"/>
    <numFmt numFmtId="167" formatCode="&quot;&quot;###,##0.00"/>
    <numFmt numFmtId="168" formatCode="#,##0.00_р_."/>
    <numFmt numFmtId="169" formatCode="0.00000"/>
    <numFmt numFmtId="170" formatCode="#,##0.00000"/>
    <numFmt numFmtId="171" formatCode="0.000"/>
    <numFmt numFmtId="172" formatCode="#,##0.000"/>
    <numFmt numFmtId="173" formatCode="000\.00\.000\.0"/>
    <numFmt numFmtId="174" formatCode="#,##0.00_ ;[Red]\-#,##0.00\ "/>
    <numFmt numFmtId="175" formatCode="[$-419]mmmm;@"/>
  </numFmts>
  <fonts count="57" x14ac:knownFonts="1"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3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3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9.5"/>
      <color indexed="8"/>
      <name val="PT Astra Serif"/>
      <family val="1"/>
      <charset val="204"/>
    </font>
    <font>
      <b/>
      <sz val="10"/>
      <color indexed="8"/>
      <name val="PT Astra Serif"/>
      <family val="1"/>
      <charset val="204"/>
    </font>
    <font>
      <sz val="9.5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9.5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9.5"/>
      <color rgb="FFFF0000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b/>
      <sz val="9.5"/>
      <name val="PT Astra Serif"/>
      <family val="1"/>
      <charset val="204"/>
    </font>
    <font>
      <sz val="11"/>
      <color indexed="8"/>
      <name val="Calibri"/>
      <family val="2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name val="PT Astra Serif"/>
      <family val="1"/>
      <charset val="204"/>
    </font>
    <font>
      <sz val="9.5"/>
      <name val="PT Astra Serif"/>
      <family val="1"/>
      <charset val="204"/>
    </font>
    <font>
      <sz val="11"/>
      <name val="PT Astra Serif"/>
      <family val="1"/>
      <charset val="204"/>
    </font>
    <font>
      <b/>
      <sz val="13"/>
      <name val="PT Astra Serif"/>
      <family val="1"/>
      <charset val="204"/>
    </font>
    <font>
      <sz val="9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8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sz val="10"/>
      <color rgb="FF000000"/>
      <name val="Arial"/>
      <family val="2"/>
      <charset val="204"/>
    </font>
    <font>
      <b/>
      <u/>
      <sz val="10"/>
      <color rgb="FF000000"/>
      <name val="PT Astra Serif"/>
      <family val="1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6" fillId="0" borderId="0"/>
    <xf numFmtId="0" fontId="5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5" fillId="0" borderId="0"/>
    <xf numFmtId="0" fontId="14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34" fillId="0" borderId="0"/>
    <xf numFmtId="0" fontId="53" fillId="0" borderId="0"/>
  </cellStyleXfs>
  <cellXfs count="593">
    <xf numFmtId="0" fontId="0" fillId="0" borderId="0" xfId="0"/>
    <xf numFmtId="0" fontId="6" fillId="0" borderId="0" xfId="4"/>
    <xf numFmtId="165" fontId="6" fillId="0" borderId="0" xfId="4" applyNumberFormat="1" applyBorder="1"/>
    <xf numFmtId="0" fontId="7" fillId="0" borderId="0" xfId="4" applyFont="1" applyBorder="1" applyAlignment="1">
      <alignment horizontal="center" vertical="center" wrapText="1"/>
    </xf>
    <xf numFmtId="165" fontId="6" fillId="0" borderId="0" xfId="4" applyNumberFormat="1" applyFill="1" applyBorder="1"/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0" xfId="0" applyFont="1"/>
    <xf numFmtId="0" fontId="2" fillId="0" borderId="0" xfId="4" applyFont="1"/>
    <xf numFmtId="0" fontId="10" fillId="0" borderId="0" xfId="4" applyFont="1"/>
    <xf numFmtId="165" fontId="10" fillId="0" borderId="0" xfId="4" applyNumberFormat="1" applyFont="1" applyBorder="1"/>
    <xf numFmtId="0" fontId="11" fillId="0" borderId="0" xfId="4" applyFont="1" applyBorder="1" applyAlignment="1">
      <alignment horizontal="center" vertical="center" wrapText="1"/>
    </xf>
    <xf numFmtId="165" fontId="10" fillId="0" borderId="0" xfId="4" applyNumberFormat="1" applyFont="1" applyFill="1" applyBorder="1"/>
    <xf numFmtId="0" fontId="2" fillId="0" borderId="0" xfId="5" applyFont="1"/>
    <xf numFmtId="49" fontId="2" fillId="0" borderId="0" xfId="5" applyNumberFormat="1" applyFont="1"/>
    <xf numFmtId="0" fontId="5" fillId="0" borderId="0" xfId="5"/>
    <xf numFmtId="0" fontId="17" fillId="0" borderId="0" xfId="5" applyFont="1"/>
    <xf numFmtId="0" fontId="5" fillId="0" borderId="40" xfId="5" applyBorder="1"/>
    <xf numFmtId="0" fontId="5" fillId="0" borderId="0" xfId="5" applyBorder="1"/>
    <xf numFmtId="0" fontId="5" fillId="0" borderId="46" xfId="5" applyBorder="1"/>
    <xf numFmtId="0" fontId="17" fillId="0" borderId="0" xfId="5" applyFont="1" applyBorder="1"/>
    <xf numFmtId="2" fontId="2" fillId="0" borderId="0" xfId="5" applyNumberFormat="1" applyFont="1"/>
    <xf numFmtId="0" fontId="2" fillId="0" borderId="0" xfId="5" applyFont="1" applyAlignment="1">
      <alignment horizontal="center"/>
    </xf>
    <xf numFmtId="0" fontId="0" fillId="2" borderId="0" xfId="0" applyFill="1"/>
    <xf numFmtId="0" fontId="15" fillId="2" borderId="0" xfId="0" applyFont="1" applyFill="1"/>
    <xf numFmtId="0" fontId="2" fillId="0" borderId="0" xfId="9" applyFont="1"/>
    <xf numFmtId="0" fontId="2" fillId="0" borderId="0" xfId="9" applyFont="1" applyAlignment="1">
      <alignment horizontal="right"/>
    </xf>
    <xf numFmtId="0" fontId="16" fillId="0" borderId="0" xfId="9" applyFont="1"/>
    <xf numFmtId="0" fontId="16" fillId="0" borderId="0" xfId="9" applyFont="1" applyAlignment="1">
      <alignment vertical="center"/>
    </xf>
    <xf numFmtId="0" fontId="10" fillId="0" borderId="0" xfId="9" applyFont="1"/>
    <xf numFmtId="0" fontId="10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3" fillId="0" borderId="0" xfId="9" applyFont="1" applyAlignment="1">
      <alignment horizontal="center"/>
    </xf>
    <xf numFmtId="0" fontId="2" fillId="0" borderId="0" xfId="9" applyFont="1" applyBorder="1"/>
    <xf numFmtId="49" fontId="16" fillId="0" borderId="0" xfId="5" applyNumberFormat="1" applyFont="1" applyBorder="1" applyAlignment="1">
      <alignment horizontal="center" vertical="center" wrapText="1"/>
    </xf>
    <xf numFmtId="49" fontId="16" fillId="0" borderId="0" xfId="5" applyNumberFormat="1" applyFont="1" applyBorder="1" applyAlignment="1">
      <alignment horizontal="center" wrapText="1"/>
    </xf>
    <xf numFmtId="49" fontId="16" fillId="0" borderId="0" xfId="5" applyNumberFormat="1" applyFont="1" applyBorder="1" applyAlignment="1">
      <alignment horizontal="left" vertical="center" wrapText="1"/>
    </xf>
    <xf numFmtId="168" fontId="2" fillId="0" borderId="0" xfId="9" applyNumberFormat="1" applyFont="1" applyBorder="1" applyAlignment="1">
      <alignment horizontal="center" vertical="center"/>
    </xf>
    <xf numFmtId="0" fontId="2" fillId="0" borderId="0" xfId="9" applyFont="1" applyBorder="1" applyAlignment="1">
      <alignment horizontal="left" vertical="center" wrapText="1"/>
    </xf>
    <xf numFmtId="0" fontId="2" fillId="0" borderId="0" xfId="9" applyFont="1" applyBorder="1" applyAlignment="1">
      <alignment vertical="center" wrapText="1"/>
    </xf>
    <xf numFmtId="0" fontId="12" fillId="0" borderId="0" xfId="5" applyFont="1" applyAlignment="1">
      <alignment horizontal="right" wrapText="1"/>
    </xf>
    <xf numFmtId="0" fontId="0" fillId="0" borderId="0" xfId="0" applyFill="1"/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49" fontId="2" fillId="0" borderId="0" xfId="0" applyNumberFormat="1" applyFont="1"/>
    <xf numFmtId="0" fontId="2" fillId="2" borderId="0" xfId="6" applyFont="1" applyFill="1" applyBorder="1" applyAlignment="1">
      <alignment wrapText="1"/>
    </xf>
    <xf numFmtId="0" fontId="10" fillId="0" borderId="0" xfId="0" applyFont="1"/>
    <xf numFmtId="0" fontId="10" fillId="0" borderId="0" xfId="0" applyFont="1" applyFill="1" applyAlignment="1">
      <alignment horizontal="right"/>
    </xf>
    <xf numFmtId="170" fontId="10" fillId="0" borderId="0" xfId="0" applyNumberFormat="1" applyFont="1" applyAlignment="1">
      <alignment horizontal="right"/>
    </xf>
    <xf numFmtId="49" fontId="10" fillId="0" borderId="0" xfId="0" applyNumberFormat="1" applyFont="1" applyFill="1" applyAlignment="1">
      <alignment wrapText="1"/>
    </xf>
    <xf numFmtId="0" fontId="10" fillId="0" borderId="0" xfId="0" applyFont="1" applyBorder="1"/>
    <xf numFmtId="172" fontId="2" fillId="0" borderId="0" xfId="0" applyNumberFormat="1" applyFont="1"/>
    <xf numFmtId="2" fontId="2" fillId="0" borderId="0" xfId="0" applyNumberFormat="1" applyFont="1"/>
    <xf numFmtId="0" fontId="4" fillId="0" borderId="0" xfId="5" applyFont="1" applyAlignment="1">
      <alignment wrapText="1"/>
    </xf>
    <xf numFmtId="0" fontId="21" fillId="2" borderId="0" xfId="0" applyFont="1" applyFill="1"/>
    <xf numFmtId="0" fontId="22" fillId="2" borderId="0" xfId="6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wrapText="1"/>
    </xf>
    <xf numFmtId="0" fontId="21" fillId="2" borderId="0" xfId="6" applyFont="1" applyFill="1"/>
    <xf numFmtId="0" fontId="21" fillId="2" borderId="0" xfId="7" applyFont="1" applyFill="1" applyBorder="1" applyAlignment="1">
      <alignment horizontal="right" wrapText="1"/>
    </xf>
    <xf numFmtId="0" fontId="22" fillId="2" borderId="0" xfId="6" applyFont="1" applyFill="1"/>
    <xf numFmtId="0" fontId="22" fillId="2" borderId="0" xfId="6" applyFont="1" applyFill="1" applyAlignment="1">
      <alignment horizontal="center"/>
    </xf>
    <xf numFmtId="0" fontId="21" fillId="2" borderId="0" xfId="7" applyFont="1" applyFill="1"/>
    <xf numFmtId="0" fontId="21" fillId="2" borderId="0" xfId="7" applyFont="1" applyFill="1" applyAlignment="1">
      <alignment horizontal="center"/>
    </xf>
    <xf numFmtId="49" fontId="23" fillId="2" borderId="21" xfId="0" applyNumberFormat="1" applyFont="1" applyFill="1" applyBorder="1" applyAlignment="1">
      <alignment horizontal="center" wrapText="1"/>
    </xf>
    <xf numFmtId="167" fontId="24" fillId="2" borderId="21" xfId="0" applyNumberFormat="1" applyFont="1" applyFill="1" applyBorder="1" applyAlignment="1">
      <alignment horizontal="left" wrapText="1"/>
    </xf>
    <xf numFmtId="167" fontId="24" fillId="2" borderId="21" xfId="0" applyNumberFormat="1" applyFont="1" applyFill="1" applyBorder="1" applyAlignment="1">
      <alignment horizontal="right" wrapText="1"/>
    </xf>
    <xf numFmtId="49" fontId="25" fillId="2" borderId="21" xfId="0" applyNumberFormat="1" applyFont="1" applyFill="1" applyBorder="1" applyAlignment="1">
      <alignment horizontal="center" wrapText="1"/>
    </xf>
    <xf numFmtId="167" fontId="26" fillId="2" borderId="21" xfId="0" applyNumberFormat="1" applyFont="1" applyFill="1" applyBorder="1" applyAlignment="1">
      <alignment horizontal="left" wrapText="1"/>
    </xf>
    <xf numFmtId="167" fontId="26" fillId="2" borderId="21" xfId="0" applyNumberFormat="1" applyFont="1" applyFill="1" applyBorder="1" applyAlignment="1">
      <alignment horizontal="right" wrapText="1"/>
    </xf>
    <xf numFmtId="49" fontId="27" fillId="2" borderId="21" xfId="0" applyNumberFormat="1" applyFont="1" applyFill="1" applyBorder="1" applyAlignment="1">
      <alignment horizontal="center" wrapText="1"/>
    </xf>
    <xf numFmtId="167" fontId="28" fillId="2" borderId="21" xfId="0" applyNumberFormat="1" applyFont="1" applyFill="1" applyBorder="1" applyAlignment="1">
      <alignment horizontal="left" wrapText="1"/>
    </xf>
    <xf numFmtId="49" fontId="29" fillId="2" borderId="21" xfId="0" applyNumberFormat="1" applyFont="1" applyFill="1" applyBorder="1" applyAlignment="1">
      <alignment horizontal="center" wrapText="1"/>
    </xf>
    <xf numFmtId="167" fontId="30" fillId="2" borderId="21" xfId="0" applyNumberFormat="1" applyFont="1" applyFill="1" applyBorder="1" applyAlignment="1">
      <alignment horizontal="left" wrapText="1"/>
    </xf>
    <xf numFmtId="167" fontId="26" fillId="2" borderId="21" xfId="0" applyNumberFormat="1" applyFont="1" applyFill="1" applyBorder="1" applyAlignment="1">
      <alignment horizontal="left" vertical="center" wrapText="1"/>
    </xf>
    <xf numFmtId="167" fontId="26" fillId="4" borderId="21" xfId="0" applyNumberFormat="1" applyFont="1" applyFill="1" applyBorder="1" applyAlignment="1">
      <alignment horizontal="right" wrapText="1"/>
    </xf>
    <xf numFmtId="49" fontId="25" fillId="2" borderId="23" xfId="0" applyNumberFormat="1" applyFont="1" applyFill="1" applyBorder="1" applyAlignment="1">
      <alignment horizontal="center" wrapText="1"/>
    </xf>
    <xf numFmtId="0" fontId="21" fillId="2" borderId="2" xfId="0" applyFont="1" applyFill="1" applyBorder="1"/>
    <xf numFmtId="0" fontId="21" fillId="2" borderId="0" xfId="0" applyFont="1" applyFill="1" applyAlignment="1">
      <alignment wrapText="1"/>
    </xf>
    <xf numFmtId="49" fontId="25" fillId="2" borderId="74" xfId="0" applyNumberFormat="1" applyFont="1" applyFill="1" applyBorder="1" applyAlignment="1">
      <alignment horizontal="center" wrapText="1"/>
    </xf>
    <xf numFmtId="167" fontId="26" fillId="2" borderId="0" xfId="0" applyNumberFormat="1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31" fillId="0" borderId="0" xfId="0" applyFont="1"/>
    <xf numFmtId="0" fontId="31" fillId="0" borderId="21" xfId="0" applyFont="1" applyBorder="1"/>
    <xf numFmtId="4" fontId="21" fillId="0" borderId="0" xfId="0" applyNumberFormat="1" applyFont="1"/>
    <xf numFmtId="0" fontId="0" fillId="3" borderId="0" xfId="0" applyFill="1"/>
    <xf numFmtId="167" fontId="32" fillId="2" borderId="21" xfId="0" applyNumberFormat="1" applyFont="1" applyFill="1" applyBorder="1" applyAlignment="1">
      <alignment horizontal="right" wrapText="1"/>
    </xf>
    <xf numFmtId="0" fontId="33" fillId="2" borderId="21" xfId="6" applyFont="1" applyFill="1" applyBorder="1" applyAlignment="1">
      <alignment horizontal="center" vertical="center"/>
    </xf>
    <xf numFmtId="0" fontId="22" fillId="2" borderId="21" xfId="6" applyFont="1" applyFill="1" applyBorder="1" applyAlignment="1">
      <alignment vertical="top" wrapText="1"/>
    </xf>
    <xf numFmtId="4" fontId="22" fillId="2" borderId="21" xfId="6" applyNumberFormat="1" applyFont="1" applyFill="1" applyBorder="1" applyAlignment="1">
      <alignment horizontal="right"/>
    </xf>
    <xf numFmtId="0" fontId="21" fillId="2" borderId="0" xfId="6" applyFont="1" applyFill="1" applyAlignment="1">
      <alignment horizontal="right"/>
    </xf>
    <xf numFmtId="0" fontId="21" fillId="2" borderId="0" xfId="6" applyFont="1" applyFill="1" applyAlignment="1"/>
    <xf numFmtId="0" fontId="21" fillId="0" borderId="0" xfId="0" applyFont="1" applyAlignment="1">
      <alignment wrapText="1"/>
    </xf>
    <xf numFmtId="0" fontId="21" fillId="0" borderId="0" xfId="4" applyFont="1"/>
    <xf numFmtId="0" fontId="26" fillId="0" borderId="0" xfId="5" applyFont="1" applyAlignment="1">
      <alignment horizontal="right" wrapText="1"/>
    </xf>
    <xf numFmtId="0" fontId="26" fillId="0" borderId="0" xfId="5" applyFont="1" applyAlignment="1">
      <alignment wrapText="1"/>
    </xf>
    <xf numFmtId="49" fontId="35" fillId="0" borderId="0" xfId="5" applyNumberFormat="1" applyFont="1" applyAlignment="1">
      <alignment horizontal="right"/>
    </xf>
    <xf numFmtId="0" fontId="35" fillId="0" borderId="0" xfId="4" applyFont="1"/>
    <xf numFmtId="0" fontId="36" fillId="0" borderId="0" xfId="4" applyFont="1" applyAlignment="1">
      <alignment horizontal="center" wrapText="1"/>
    </xf>
    <xf numFmtId="0" fontId="35" fillId="0" borderId="0" xfId="4" applyFont="1" applyAlignment="1">
      <alignment horizontal="center" wrapText="1"/>
    </xf>
    <xf numFmtId="0" fontId="36" fillId="0" borderId="17" xfId="4" applyFont="1" applyBorder="1"/>
    <xf numFmtId="0" fontId="36" fillId="0" borderId="18" xfId="4" applyFont="1" applyBorder="1" applyAlignment="1">
      <alignment vertical="center" wrapText="1"/>
    </xf>
    <xf numFmtId="49" fontId="36" fillId="0" borderId="19" xfId="4" applyNumberFormat="1" applyFont="1" applyBorder="1" applyAlignment="1">
      <alignment horizontal="center" vertical="center" wrapText="1"/>
    </xf>
    <xf numFmtId="49" fontId="36" fillId="0" borderId="20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0" fontId="35" fillId="0" borderId="16" xfId="4" applyFont="1" applyBorder="1"/>
    <xf numFmtId="0" fontId="35" fillId="0" borderId="4" xfId="4" applyFont="1" applyBorder="1" applyAlignment="1">
      <alignment horizontal="left" vertical="distributed" wrapText="1"/>
    </xf>
    <xf numFmtId="4" fontId="35" fillId="2" borderId="75" xfId="15" applyNumberFormat="1" applyFont="1" applyFill="1" applyBorder="1" applyAlignment="1"/>
    <xf numFmtId="4" fontId="35" fillId="0" borderId="75" xfId="15" applyNumberFormat="1" applyFont="1" applyBorder="1" applyAlignment="1"/>
    <xf numFmtId="0" fontId="35" fillId="0" borderId="12" xfId="4" applyFont="1" applyBorder="1"/>
    <xf numFmtId="0" fontId="35" fillId="0" borderId="2" xfId="4" applyFont="1" applyBorder="1" applyAlignment="1">
      <alignment wrapText="1"/>
    </xf>
    <xf numFmtId="4" fontId="35" fillId="2" borderId="3" xfId="15" applyNumberFormat="1" applyFont="1" applyFill="1" applyBorder="1"/>
    <xf numFmtId="4" fontId="35" fillId="0" borderId="3" xfId="15" applyNumberFormat="1" applyFont="1" applyBorder="1"/>
    <xf numFmtId="4" fontId="35" fillId="0" borderId="2" xfId="15" applyNumberFormat="1" applyFont="1" applyBorder="1"/>
    <xf numFmtId="0" fontId="35" fillId="0" borderId="13" xfId="4" applyFont="1" applyBorder="1"/>
    <xf numFmtId="0" fontId="35" fillId="0" borderId="14" xfId="4" applyFont="1" applyBorder="1"/>
    <xf numFmtId="164" fontId="35" fillId="0" borderId="15" xfId="4" applyNumberFormat="1" applyFont="1" applyBorder="1"/>
    <xf numFmtId="0" fontId="35" fillId="0" borderId="0" xfId="4" applyFont="1" applyBorder="1"/>
    <xf numFmtId="165" fontId="35" fillId="0" borderId="0" xfId="4" applyNumberFormat="1" applyFont="1" applyBorder="1"/>
    <xf numFmtId="0" fontId="21" fillId="0" borderId="0" xfId="5" applyFont="1" applyAlignment="1">
      <alignment horizontal="center"/>
    </xf>
    <xf numFmtId="0" fontId="21" fillId="0" borderId="0" xfId="5" applyFont="1" applyAlignment="1">
      <alignment horizontal="right" wrapText="1"/>
    </xf>
    <xf numFmtId="0" fontId="21" fillId="0" borderId="0" xfId="5" applyFont="1" applyAlignment="1">
      <alignment horizontal="center" wrapText="1"/>
    </xf>
    <xf numFmtId="0" fontId="21" fillId="0" borderId="0" xfId="5" applyFont="1" applyAlignment="1">
      <alignment wrapText="1"/>
    </xf>
    <xf numFmtId="0" fontId="37" fillId="0" borderId="0" xfId="5" applyFont="1" applyBorder="1" applyAlignment="1">
      <alignment horizontal="right"/>
    </xf>
    <xf numFmtId="0" fontId="21" fillId="0" borderId="0" xfId="5" applyFont="1"/>
    <xf numFmtId="49" fontId="21" fillId="0" borderId="0" xfId="5" applyNumberFormat="1" applyFont="1"/>
    <xf numFmtId="49" fontId="21" fillId="0" borderId="25" xfId="5" applyNumberFormat="1" applyFont="1" applyBorder="1"/>
    <xf numFmtId="0" fontId="22" fillId="0" borderId="28" xfId="5" applyFont="1" applyBorder="1" applyAlignment="1">
      <alignment horizontal="center" vertical="center" wrapText="1"/>
    </xf>
    <xf numFmtId="49" fontId="22" fillId="0" borderId="28" xfId="5" applyNumberFormat="1" applyFont="1" applyBorder="1" applyAlignment="1">
      <alignment horizontal="center" vertical="center" wrapText="1"/>
    </xf>
    <xf numFmtId="49" fontId="22" fillId="0" borderId="29" xfId="5" applyNumberFormat="1" applyFont="1" applyBorder="1" applyAlignment="1">
      <alignment horizontal="center" vertical="center" wrapText="1"/>
    </xf>
    <xf numFmtId="165" fontId="22" fillId="0" borderId="30" xfId="5" applyNumberFormat="1" applyFont="1" applyBorder="1" applyAlignment="1">
      <alignment horizontal="right" vertical="center" wrapText="1"/>
    </xf>
    <xf numFmtId="165" fontId="22" fillId="0" borderId="0" xfId="5" applyNumberFormat="1" applyFont="1" applyBorder="1" applyAlignment="1">
      <alignment horizontal="right" vertical="center" wrapText="1"/>
    </xf>
    <xf numFmtId="4" fontId="33" fillId="0" borderId="30" xfId="5" applyNumberFormat="1" applyFont="1" applyBorder="1" applyAlignment="1">
      <alignment horizontal="right" vertical="center" wrapText="1"/>
    </xf>
    <xf numFmtId="0" fontId="21" fillId="0" borderId="28" xfId="5" applyFont="1" applyBorder="1" applyAlignment="1">
      <alignment vertical="center" wrapText="1"/>
    </xf>
    <xf numFmtId="49" fontId="21" fillId="0" borderId="28" xfId="5" applyNumberFormat="1" applyFont="1" applyBorder="1" applyAlignment="1">
      <alignment horizontal="center" vertical="center" wrapText="1"/>
    </xf>
    <xf numFmtId="49" fontId="21" fillId="0" borderId="29" xfId="5" applyNumberFormat="1" applyFont="1" applyBorder="1" applyAlignment="1">
      <alignment horizontal="center" vertical="center" wrapText="1"/>
    </xf>
    <xf numFmtId="165" fontId="21" fillId="0" borderId="30" xfId="5" applyNumberFormat="1" applyFont="1" applyBorder="1"/>
    <xf numFmtId="165" fontId="21" fillId="0" borderId="0" xfId="5" applyNumberFormat="1" applyFont="1" applyBorder="1"/>
    <xf numFmtId="4" fontId="39" fillId="0" borderId="0" xfId="5" applyNumberFormat="1" applyFont="1" applyBorder="1"/>
    <xf numFmtId="4" fontId="39" fillId="0" borderId="30" xfId="5" applyNumberFormat="1" applyFont="1" applyBorder="1"/>
    <xf numFmtId="165" fontId="21" fillId="0" borderId="30" xfId="5" applyNumberFormat="1" applyFont="1" applyBorder="1" applyAlignment="1">
      <alignment vertical="center"/>
    </xf>
    <xf numFmtId="165" fontId="21" fillId="0" borderId="0" xfId="5" applyNumberFormat="1" applyFont="1" applyBorder="1" applyAlignment="1">
      <alignment vertical="center"/>
    </xf>
    <xf numFmtId="4" fontId="39" fillId="0" borderId="0" xfId="5" applyNumberFormat="1" applyFont="1" applyBorder="1" applyAlignment="1">
      <alignment vertical="center"/>
    </xf>
    <xf numFmtId="4" fontId="39" fillId="0" borderId="30" xfId="5" applyNumberFormat="1" applyFont="1" applyBorder="1" applyAlignment="1">
      <alignment vertical="center"/>
    </xf>
    <xf numFmtId="0" fontId="21" fillId="0" borderId="28" xfId="5" applyFont="1" applyBorder="1" applyAlignment="1">
      <alignment horizontal="left" vertical="center" wrapText="1"/>
    </xf>
    <xf numFmtId="0" fontId="21" fillId="0" borderId="32" xfId="5" applyFont="1" applyBorder="1" applyAlignment="1">
      <alignment vertical="center" wrapText="1"/>
    </xf>
    <xf numFmtId="49" fontId="21" fillId="0" borderId="32" xfId="5" applyNumberFormat="1" applyFont="1" applyBorder="1" applyAlignment="1">
      <alignment horizontal="center" vertical="center" wrapText="1"/>
    </xf>
    <xf numFmtId="49" fontId="21" fillId="0" borderId="33" xfId="5" applyNumberFormat="1" applyFont="1" applyBorder="1" applyAlignment="1">
      <alignment horizontal="center" vertical="center" wrapText="1"/>
    </xf>
    <xf numFmtId="165" fontId="21" fillId="0" borderId="34" xfId="5" applyNumberFormat="1" applyFont="1" applyBorder="1"/>
    <xf numFmtId="165" fontId="21" fillId="0" borderId="25" xfId="5" applyNumberFormat="1" applyFont="1" applyBorder="1"/>
    <xf numFmtId="4" fontId="39" fillId="0" borderId="25" xfId="5" applyNumberFormat="1" applyFont="1" applyBorder="1"/>
    <xf numFmtId="4" fontId="39" fillId="0" borderId="34" xfId="5" applyNumberFormat="1" applyFont="1" applyBorder="1"/>
    <xf numFmtId="0" fontId="22" fillId="0" borderId="36" xfId="5" applyFont="1" applyBorder="1" applyAlignment="1">
      <alignment horizontal="center" vertical="center" wrapText="1"/>
    </xf>
    <xf numFmtId="49" fontId="22" fillId="0" borderId="36" xfId="5" applyNumberFormat="1" applyFont="1" applyBorder="1" applyAlignment="1">
      <alignment horizontal="center" vertical="center" wrapText="1"/>
    </xf>
    <xf numFmtId="49" fontId="22" fillId="0" borderId="37" xfId="5" applyNumberFormat="1" applyFont="1" applyBorder="1" applyAlignment="1">
      <alignment horizontal="center" vertical="center" wrapText="1"/>
    </xf>
    <xf numFmtId="165" fontId="22" fillId="0" borderId="30" xfId="5" applyNumberFormat="1" applyFont="1" applyBorder="1"/>
    <xf numFmtId="165" fontId="22" fillId="0" borderId="0" xfId="5" applyNumberFormat="1" applyFont="1" applyBorder="1"/>
    <xf numFmtId="4" fontId="33" fillId="0" borderId="30" xfId="5" applyNumberFormat="1" applyFont="1" applyBorder="1"/>
    <xf numFmtId="165" fontId="21" fillId="0" borderId="34" xfId="5" applyNumberFormat="1" applyFont="1" applyBorder="1" applyAlignment="1">
      <alignment vertical="center"/>
    </xf>
    <xf numFmtId="165" fontId="21" fillId="0" borderId="25" xfId="5" applyNumberFormat="1" applyFont="1" applyBorder="1" applyAlignment="1">
      <alignment vertical="center"/>
    </xf>
    <xf numFmtId="4" fontId="39" fillId="0" borderId="25" xfId="5" applyNumberFormat="1" applyFont="1" applyBorder="1" applyAlignment="1">
      <alignment vertical="center"/>
    </xf>
    <xf numFmtId="4" fontId="39" fillId="0" borderId="34" xfId="5" applyNumberFormat="1" applyFont="1" applyBorder="1" applyAlignment="1">
      <alignment vertical="center"/>
    </xf>
    <xf numFmtId="165" fontId="22" fillId="0" borderId="30" xfId="5" applyNumberFormat="1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4" fontId="33" fillId="0" borderId="51" xfId="5" applyNumberFormat="1" applyFont="1" applyBorder="1" applyAlignment="1">
      <alignment vertical="center"/>
    </xf>
    <xf numFmtId="0" fontId="21" fillId="0" borderId="30" xfId="5" applyFont="1" applyBorder="1" applyAlignment="1">
      <alignment vertical="center" wrapText="1"/>
    </xf>
    <xf numFmtId="49" fontId="21" fillId="0" borderId="39" xfId="5" applyNumberFormat="1" applyFont="1" applyBorder="1" applyAlignment="1">
      <alignment horizontal="center" vertical="center" wrapText="1"/>
    </xf>
    <xf numFmtId="4" fontId="39" fillId="0" borderId="24" xfId="5" applyNumberFormat="1" applyFont="1" applyBorder="1" applyAlignment="1">
      <alignment vertical="center"/>
    </xf>
    <xf numFmtId="4" fontId="39" fillId="0" borderId="39" xfId="5" applyNumberFormat="1" applyFont="1" applyBorder="1" applyAlignment="1">
      <alignment vertical="center"/>
    </xf>
    <xf numFmtId="0" fontId="21" fillId="0" borderId="38" xfId="5" applyFont="1" applyBorder="1" applyAlignment="1">
      <alignment vertical="center" wrapText="1"/>
    </xf>
    <xf numFmtId="49" fontId="21" fillId="0" borderId="40" xfId="5" applyNumberFormat="1" applyFont="1" applyBorder="1" applyAlignment="1">
      <alignment horizontal="center" vertical="center" wrapText="1"/>
    </xf>
    <xf numFmtId="4" fontId="39" fillId="0" borderId="40" xfId="5" applyNumberFormat="1" applyFont="1" applyBorder="1" applyAlignment="1">
      <alignment vertical="center"/>
    </xf>
    <xf numFmtId="49" fontId="21" fillId="0" borderId="41" xfId="5" applyNumberFormat="1" applyFont="1" applyBorder="1" applyAlignment="1">
      <alignment horizontal="center" vertical="center" wrapText="1"/>
    </xf>
    <xf numFmtId="49" fontId="21" fillId="0" borderId="42" xfId="5" applyNumberFormat="1" applyFont="1" applyBorder="1" applyAlignment="1">
      <alignment horizontal="center" vertical="center" wrapText="1"/>
    </xf>
    <xf numFmtId="4" fontId="39" fillId="0" borderId="38" xfId="5" applyNumberFormat="1" applyFont="1" applyBorder="1" applyAlignment="1">
      <alignment vertical="center"/>
    </xf>
    <xf numFmtId="4" fontId="33" fillId="0" borderId="48" xfId="5" applyNumberFormat="1" applyFont="1" applyBorder="1" applyAlignment="1">
      <alignment horizontal="right" vertical="center" wrapText="1"/>
    </xf>
    <xf numFmtId="165" fontId="21" fillId="0" borderId="30" xfId="5" applyNumberFormat="1" applyFont="1" applyBorder="1" applyAlignment="1">
      <alignment horizontal="right" vertical="center" wrapText="1"/>
    </xf>
    <xf numFmtId="165" fontId="21" fillId="0" borderId="0" xfId="5" applyNumberFormat="1" applyFont="1" applyBorder="1" applyAlignment="1">
      <alignment horizontal="right" vertical="center" wrapText="1"/>
    </xf>
    <xf numFmtId="4" fontId="39" fillId="0" borderId="24" xfId="5" applyNumberFormat="1" applyFont="1" applyBorder="1" applyAlignment="1">
      <alignment horizontal="right" vertical="center" wrapText="1"/>
    </xf>
    <xf numFmtId="4" fontId="39" fillId="0" borderId="24" xfId="5" applyNumberFormat="1" applyFont="1" applyBorder="1"/>
    <xf numFmtId="0" fontId="21" fillId="0" borderId="32" xfId="5" applyFont="1" applyBorder="1" applyAlignment="1">
      <alignment horizontal="left" vertical="center" wrapText="1"/>
    </xf>
    <xf numFmtId="165" fontId="21" fillId="0" borderId="43" xfId="5" applyNumberFormat="1" applyFont="1" applyBorder="1"/>
    <xf numFmtId="4" fontId="39" fillId="0" borderId="45" xfId="5" applyNumberFormat="1" applyFont="1" applyBorder="1" applyAlignment="1">
      <alignment vertical="center"/>
    </xf>
    <xf numFmtId="165" fontId="22" fillId="0" borderId="44" xfId="5" applyNumberFormat="1" applyFont="1" applyBorder="1" applyAlignment="1">
      <alignment horizontal="right" vertical="center" wrapText="1"/>
    </xf>
    <xf numFmtId="49" fontId="21" fillId="0" borderId="30" xfId="5" applyNumberFormat="1" applyFont="1" applyBorder="1" applyAlignment="1">
      <alignment horizontal="center" vertical="center" wrapText="1"/>
    </xf>
    <xf numFmtId="165" fontId="21" fillId="0" borderId="24" xfId="5" applyNumberFormat="1" applyFont="1" applyBorder="1"/>
    <xf numFmtId="0" fontId="21" fillId="0" borderId="24" xfId="5" applyFont="1" applyBorder="1" applyAlignment="1">
      <alignment vertical="center" wrapText="1"/>
    </xf>
    <xf numFmtId="49" fontId="21" fillId="0" borderId="24" xfId="5" applyNumberFormat="1" applyFont="1" applyBorder="1" applyAlignment="1">
      <alignment horizontal="center" vertical="center" wrapText="1"/>
    </xf>
    <xf numFmtId="0" fontId="21" fillId="0" borderId="41" xfId="5" applyFont="1" applyBorder="1" applyAlignment="1">
      <alignment vertical="center" wrapText="1"/>
    </xf>
    <xf numFmtId="4" fontId="33" fillId="0" borderId="44" xfId="5" applyNumberFormat="1" applyFont="1" applyBorder="1" applyAlignment="1">
      <alignment horizontal="right" vertical="center" wrapText="1"/>
    </xf>
    <xf numFmtId="4" fontId="39" fillId="0" borderId="0" xfId="5" applyNumberFormat="1" applyFont="1" applyBorder="1" applyAlignment="1">
      <alignment horizontal="right" vertical="center" wrapText="1"/>
    </xf>
    <xf numFmtId="4" fontId="39" fillId="0" borderId="30" xfId="5" applyNumberFormat="1" applyFont="1" applyBorder="1" applyAlignment="1">
      <alignment horizontal="right" vertical="center" wrapText="1"/>
    </xf>
    <xf numFmtId="0" fontId="21" fillId="0" borderId="39" xfId="5" applyFont="1" applyBorder="1" applyAlignment="1">
      <alignment vertical="center" wrapText="1"/>
    </xf>
    <xf numFmtId="165" fontId="21" fillId="0" borderId="39" xfId="5" applyNumberFormat="1" applyFont="1" applyBorder="1"/>
    <xf numFmtId="4" fontId="39" fillId="0" borderId="41" xfId="5" applyNumberFormat="1" applyFont="1" applyBorder="1" applyAlignment="1">
      <alignment vertical="center"/>
    </xf>
    <xf numFmtId="0" fontId="22" fillId="0" borderId="39" xfId="5" applyFont="1" applyBorder="1" applyAlignment="1">
      <alignment horizontal="center" vertical="center" wrapText="1"/>
    </xf>
    <xf numFmtId="49" fontId="22" fillId="0" borderId="39" xfId="5" applyNumberFormat="1" applyFont="1" applyBorder="1" applyAlignment="1">
      <alignment horizontal="center" vertical="center" wrapText="1"/>
    </xf>
    <xf numFmtId="4" fontId="33" fillId="0" borderId="24" xfId="5" applyNumberFormat="1" applyFont="1" applyBorder="1" applyAlignment="1">
      <alignment horizontal="right" vertical="center" wrapText="1"/>
    </xf>
    <xf numFmtId="4" fontId="33" fillId="0" borderId="39" xfId="5" applyNumberFormat="1" applyFont="1" applyBorder="1" applyAlignment="1">
      <alignment horizontal="right" vertical="center" wrapText="1"/>
    </xf>
    <xf numFmtId="166" fontId="21" fillId="0" borderId="27" xfId="8" applyNumberFormat="1" applyFont="1" applyFill="1" applyBorder="1" applyAlignment="1" applyProtection="1">
      <alignment wrapText="1"/>
      <protection hidden="1"/>
    </xf>
    <xf numFmtId="49" fontId="21" fillId="0" borderId="27" xfId="8" applyNumberFormat="1" applyFont="1" applyFill="1" applyBorder="1" applyAlignment="1" applyProtection="1">
      <alignment horizontal="center" wrapText="1"/>
      <protection hidden="1"/>
    </xf>
    <xf numFmtId="4" fontId="39" fillId="0" borderId="45" xfId="5" applyNumberFormat="1" applyFont="1" applyBorder="1"/>
    <xf numFmtId="0" fontId="22" fillId="0" borderId="0" xfId="5" applyFont="1" applyBorder="1" applyAlignment="1">
      <alignment horizontal="center" vertical="center" wrapText="1"/>
    </xf>
    <xf numFmtId="49" fontId="22" fillId="0" borderId="0" xfId="5" applyNumberFormat="1" applyFont="1" applyBorder="1" applyAlignment="1">
      <alignment horizontal="center" vertical="center" wrapText="1"/>
    </xf>
    <xf numFmtId="0" fontId="22" fillId="0" borderId="0" xfId="5" applyFont="1" applyBorder="1" applyAlignment="1">
      <alignment horizontal="right" vertical="center" wrapText="1"/>
    </xf>
    <xf numFmtId="4" fontId="33" fillId="0" borderId="26" xfId="5" applyNumberFormat="1" applyFont="1" applyBorder="1" applyAlignment="1">
      <alignment horizontal="right" vertical="center" wrapText="1"/>
    </xf>
    <xf numFmtId="0" fontId="21" fillId="0" borderId="0" xfId="5" applyFont="1" applyBorder="1" applyAlignment="1">
      <alignment vertical="center" wrapText="1"/>
    </xf>
    <xf numFmtId="49" fontId="21" fillId="0" borderId="0" xfId="5" applyNumberFormat="1" applyFont="1" applyBorder="1" applyAlignment="1">
      <alignment horizontal="center" vertical="center" wrapText="1"/>
    </xf>
    <xf numFmtId="4" fontId="39" fillId="0" borderId="39" xfId="5" applyNumberFormat="1" applyFont="1" applyBorder="1"/>
    <xf numFmtId="0" fontId="21" fillId="0" borderId="25" xfId="5" applyFont="1" applyBorder="1" applyAlignment="1">
      <alignment vertical="center" wrapText="1"/>
    </xf>
    <xf numFmtId="49" fontId="21" fillId="0" borderId="25" xfId="5" applyNumberFormat="1" applyFont="1" applyBorder="1" applyAlignment="1">
      <alignment horizontal="center" vertical="center" wrapText="1"/>
    </xf>
    <xf numFmtId="4" fontId="39" fillId="0" borderId="27" xfId="5" applyNumberFormat="1" applyFont="1" applyBorder="1"/>
    <xf numFmtId="0" fontId="21" fillId="0" borderId="29" xfId="5" applyFont="1" applyBorder="1" applyAlignment="1">
      <alignment horizontal="left" vertical="center" wrapText="1"/>
    </xf>
    <xf numFmtId="0" fontId="21" fillId="0" borderId="39" xfId="5" applyFont="1" applyBorder="1" applyAlignment="1">
      <alignment horizontal="left" vertical="center" wrapText="1"/>
    </xf>
    <xf numFmtId="49" fontId="22" fillId="0" borderId="47" xfId="5" applyNumberFormat="1" applyFont="1" applyBorder="1" applyAlignment="1">
      <alignment horizontal="center" vertical="center" wrapText="1"/>
    </xf>
    <xf numFmtId="49" fontId="22" fillId="0" borderId="26" xfId="5" applyNumberFormat="1" applyFont="1" applyBorder="1" applyAlignment="1">
      <alignment horizontal="center" vertical="center" wrapText="1"/>
    </xf>
    <xf numFmtId="165" fontId="22" fillId="0" borderId="48" xfId="5" applyNumberFormat="1" applyFont="1" applyBorder="1"/>
    <xf numFmtId="4" fontId="33" fillId="0" borderId="26" xfId="5" applyNumberFormat="1" applyFont="1" applyBorder="1"/>
    <xf numFmtId="49" fontId="21" fillId="0" borderId="27" xfId="5" applyNumberFormat="1" applyFont="1" applyBorder="1" applyAlignment="1">
      <alignment horizontal="center" vertical="center" wrapText="1"/>
    </xf>
    <xf numFmtId="4" fontId="39" fillId="0" borderId="40" xfId="5" applyNumberFormat="1" applyFont="1" applyBorder="1"/>
    <xf numFmtId="49" fontId="22" fillId="0" borderId="0" xfId="5" applyNumberFormat="1" applyFont="1" applyBorder="1" applyAlignment="1">
      <alignment horizontal="center" wrapText="1"/>
    </xf>
    <xf numFmtId="49" fontId="22" fillId="0" borderId="30" xfId="5" applyNumberFormat="1" applyFont="1" applyBorder="1" applyAlignment="1">
      <alignment horizontal="center" wrapText="1"/>
    </xf>
    <xf numFmtId="165" fontId="22" fillId="0" borderId="24" xfId="5" applyNumberFormat="1" applyFont="1" applyBorder="1" applyAlignment="1">
      <alignment horizontal="right" wrapText="1"/>
    </xf>
    <xf numFmtId="165" fontId="22" fillId="0" borderId="0" xfId="5" applyNumberFormat="1" applyFont="1" applyBorder="1" applyAlignment="1">
      <alignment horizontal="right" wrapText="1"/>
    </xf>
    <xf numFmtId="0" fontId="21" fillId="0" borderId="27" xfId="5" applyFont="1" applyBorder="1" applyAlignment="1">
      <alignment horizontal="left" vertical="center" wrapText="1"/>
    </xf>
    <xf numFmtId="49" fontId="21" fillId="0" borderId="49" xfId="5" applyNumberFormat="1" applyFont="1" applyBorder="1" applyAlignment="1">
      <alignment horizontal="center" wrapText="1"/>
    </xf>
    <xf numFmtId="165" fontId="21" fillId="0" borderId="45" xfId="5" applyNumberFormat="1" applyFont="1" applyBorder="1" applyAlignment="1">
      <alignment horizontal="right" wrapText="1"/>
    </xf>
    <xf numFmtId="165" fontId="21" fillId="0" borderId="25" xfId="5" applyNumberFormat="1" applyFont="1" applyBorder="1" applyAlignment="1">
      <alignment horizontal="right" wrapText="1"/>
    </xf>
    <xf numFmtId="4" fontId="39" fillId="2" borderId="27" xfId="5" applyNumberFormat="1" applyFont="1" applyFill="1" applyBorder="1" applyAlignment="1">
      <alignment horizontal="right" wrapText="1"/>
    </xf>
    <xf numFmtId="4" fontId="39" fillId="0" borderId="45" xfId="5" applyNumberFormat="1" applyFont="1" applyBorder="1" applyAlignment="1">
      <alignment horizontal="right" wrapText="1"/>
    </xf>
    <xf numFmtId="49" fontId="22" fillId="0" borderId="38" xfId="5" applyNumberFormat="1" applyFont="1" applyBorder="1" applyAlignment="1">
      <alignment horizontal="center" wrapText="1"/>
    </xf>
    <xf numFmtId="165" fontId="22" fillId="0" borderId="30" xfId="5" applyNumberFormat="1" applyFont="1" applyBorder="1" applyAlignment="1">
      <alignment horizontal="right"/>
    </xf>
    <xf numFmtId="165" fontId="22" fillId="0" borderId="0" xfId="5" applyNumberFormat="1" applyFont="1" applyBorder="1" applyAlignment="1">
      <alignment horizontal="right"/>
    </xf>
    <xf numFmtId="0" fontId="21" fillId="0" borderId="27" xfId="5" applyFont="1" applyBorder="1" applyAlignment="1">
      <alignment vertical="center" wrapText="1"/>
    </xf>
    <xf numFmtId="49" fontId="21" fillId="0" borderId="34" xfId="5" applyNumberFormat="1" applyFont="1" applyBorder="1" applyAlignment="1">
      <alignment horizontal="center" vertical="center" wrapText="1"/>
    </xf>
    <xf numFmtId="165" fontId="21" fillId="0" borderId="45" xfId="5" applyNumberFormat="1" applyFont="1" applyBorder="1"/>
    <xf numFmtId="0" fontId="22" fillId="0" borderId="27" xfId="5" applyFont="1" applyBorder="1" applyAlignment="1">
      <alignment horizontal="center" vertical="center" wrapText="1"/>
    </xf>
    <xf numFmtId="49" fontId="21" fillId="0" borderId="42" xfId="5" applyNumberFormat="1" applyFont="1" applyBorder="1" applyAlignment="1">
      <alignment vertical="center" wrapText="1"/>
    </xf>
    <xf numFmtId="49" fontId="21" fillId="0" borderId="41" xfId="5" applyNumberFormat="1" applyFont="1" applyBorder="1" applyAlignment="1">
      <alignment vertical="center" wrapText="1"/>
    </xf>
    <xf numFmtId="165" fontId="22" fillId="0" borderId="34" xfId="5" applyNumberFormat="1" applyFont="1" applyBorder="1" applyAlignment="1">
      <alignment horizontal="right" vertical="center" wrapText="1"/>
    </xf>
    <xf numFmtId="165" fontId="22" fillId="0" borderId="25" xfId="5" applyNumberFormat="1" applyFont="1" applyBorder="1" applyAlignment="1">
      <alignment horizontal="right" vertical="center" wrapText="1"/>
    </xf>
    <xf numFmtId="4" fontId="33" fillId="0" borderId="34" xfId="5" applyNumberFormat="1" applyFont="1" applyBorder="1" applyAlignment="1">
      <alignment horizontal="right" vertical="center" wrapText="1"/>
    </xf>
    <xf numFmtId="4" fontId="33" fillId="2" borderId="25" xfId="5" applyNumberFormat="1" applyFont="1" applyFill="1" applyBorder="1" applyAlignment="1">
      <alignment horizontal="right" vertical="center" wrapText="1"/>
    </xf>
    <xf numFmtId="4" fontId="33" fillId="2" borderId="34" xfId="5" applyNumberFormat="1" applyFont="1" applyFill="1" applyBorder="1" applyAlignment="1">
      <alignment horizontal="right" vertical="center" wrapText="1"/>
    </xf>
    <xf numFmtId="0" fontId="21" fillId="0" borderId="0" xfId="5" applyFont="1" applyBorder="1" applyAlignment="1">
      <alignment horizontal="center" vertical="center" wrapText="1"/>
    </xf>
    <xf numFmtId="49" fontId="21" fillId="0" borderId="0" xfId="5" applyNumberFormat="1" applyFont="1" applyBorder="1" applyAlignment="1">
      <alignment vertical="center" wrapText="1"/>
    </xf>
    <xf numFmtId="0" fontId="21" fillId="0" borderId="0" xfId="4" applyFont="1" applyAlignment="1"/>
    <xf numFmtId="0" fontId="21" fillId="0" borderId="0" xfId="4" applyFont="1" applyAlignment="1">
      <alignment wrapText="1"/>
    </xf>
    <xf numFmtId="0" fontId="22" fillId="0" borderId="0" xfId="4" applyFont="1" applyAlignment="1">
      <alignment horizontal="center"/>
    </xf>
    <xf numFmtId="0" fontId="35" fillId="0" borderId="0" xfId="4" applyFont="1" applyAlignment="1">
      <alignment wrapText="1"/>
    </xf>
    <xf numFmtId="0" fontId="36" fillId="0" borderId="2" xfId="4" applyFont="1" applyBorder="1" applyAlignment="1">
      <alignment horizontal="center" vertical="center"/>
    </xf>
    <xf numFmtId="0" fontId="36" fillId="0" borderId="2" xfId="4" applyFont="1" applyBorder="1" applyAlignment="1">
      <alignment horizontal="center"/>
    </xf>
    <xf numFmtId="0" fontId="35" fillId="0" borderId="2" xfId="4" applyFont="1" applyBorder="1"/>
    <xf numFmtId="49" fontId="35" fillId="0" borderId="2" xfId="4" applyNumberFormat="1" applyFont="1" applyBorder="1"/>
    <xf numFmtId="165" fontId="35" fillId="0" borderId="2" xfId="4" applyNumberFormat="1" applyFont="1" applyBorder="1"/>
    <xf numFmtId="4" fontId="40" fillId="0" borderId="2" xfId="4" applyNumberFormat="1" applyFont="1" applyBorder="1"/>
    <xf numFmtId="0" fontId="21" fillId="0" borderId="0" xfId="0" applyFont="1" applyFill="1"/>
    <xf numFmtId="0" fontId="35" fillId="0" borderId="0" xfId="0" applyFont="1" applyAlignment="1"/>
    <xf numFmtId="0" fontId="21" fillId="0" borderId="0" xfId="0" applyFont="1" applyAlignment="1"/>
    <xf numFmtId="0" fontId="21" fillId="0" borderId="0" xfId="0" applyFont="1" applyFill="1" applyAlignment="1">
      <alignment wrapText="1"/>
    </xf>
    <xf numFmtId="0" fontId="4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>
      <alignment horizontal="right" vertical="center"/>
    </xf>
    <xf numFmtId="0" fontId="21" fillId="0" borderId="62" xfId="0" applyFont="1" applyFill="1" applyBorder="1" applyAlignment="1">
      <alignment horizontal="center" vertical="top" wrapText="1"/>
    </xf>
    <xf numFmtId="0" fontId="21" fillId="0" borderId="63" xfId="0" applyFont="1" applyFill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21" fillId="0" borderId="64" xfId="0" applyFont="1" applyFill="1" applyBorder="1" applyAlignment="1">
      <alignment horizontal="center" wrapText="1"/>
    </xf>
    <xf numFmtId="49" fontId="21" fillId="0" borderId="65" xfId="0" applyNumberFormat="1" applyFont="1" applyFill="1" applyBorder="1" applyAlignment="1">
      <alignment horizontal="center" vertical="center" wrapText="1"/>
    </xf>
    <xf numFmtId="49" fontId="21" fillId="0" borderId="62" xfId="0" applyNumberFormat="1" applyFont="1" applyFill="1" applyBorder="1" applyAlignment="1">
      <alignment horizontal="center" vertical="center" wrapText="1"/>
    </xf>
    <xf numFmtId="169" fontId="21" fillId="0" borderId="62" xfId="0" applyNumberFormat="1" applyFont="1" applyFill="1" applyBorder="1" applyAlignment="1">
      <alignment horizontal="center" vertical="center" wrapText="1"/>
    </xf>
    <xf numFmtId="49" fontId="21" fillId="0" borderId="66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66" xfId="0" applyFont="1" applyFill="1" applyBorder="1" applyAlignment="1">
      <alignment horizontal="center" vertical="top" wrapText="1"/>
    </xf>
    <xf numFmtId="170" fontId="21" fillId="0" borderId="32" xfId="0" applyNumberFormat="1" applyFont="1" applyFill="1" applyBorder="1" applyAlignment="1">
      <alignment horizontal="center" vertical="center"/>
    </xf>
    <xf numFmtId="170" fontId="21" fillId="0" borderId="6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9" applyFont="1"/>
    <xf numFmtId="0" fontId="21" fillId="0" borderId="0" xfId="9" applyFont="1" applyAlignment="1">
      <alignment horizontal="right"/>
    </xf>
    <xf numFmtId="0" fontId="21" fillId="0" borderId="53" xfId="9" applyFont="1" applyBorder="1"/>
    <xf numFmtId="0" fontId="38" fillId="0" borderId="5" xfId="9" applyFont="1" applyBorder="1" applyAlignment="1">
      <alignment horizontal="center" vertical="center"/>
    </xf>
    <xf numFmtId="0" fontId="38" fillId="0" borderId="53" xfId="9" applyFont="1" applyBorder="1"/>
    <xf numFmtId="0" fontId="38" fillId="0" borderId="5" xfId="9" applyFont="1" applyBorder="1" applyAlignment="1">
      <alignment horizontal="left" vertical="center" wrapText="1"/>
    </xf>
    <xf numFmtId="168" fontId="38" fillId="0" borderId="5" xfId="9" applyNumberFormat="1" applyFont="1" applyBorder="1" applyAlignment="1">
      <alignment horizontal="center" vertical="center"/>
    </xf>
    <xf numFmtId="0" fontId="21" fillId="0" borderId="54" xfId="9" applyFont="1" applyBorder="1" applyAlignment="1">
      <alignment vertical="center" wrapText="1"/>
    </xf>
    <xf numFmtId="168" fontId="21" fillId="0" borderId="54" xfId="9" applyNumberFormat="1" applyFont="1" applyBorder="1" applyAlignment="1">
      <alignment horizontal="center" vertical="center"/>
    </xf>
    <xf numFmtId="49" fontId="21" fillId="0" borderId="52" xfId="10" applyNumberFormat="1" applyFont="1" applyFill="1" applyBorder="1" applyAlignment="1" applyProtection="1">
      <alignment vertical="center" wrapText="1"/>
      <protection hidden="1"/>
    </xf>
    <xf numFmtId="168" fontId="28" fillId="0" borderId="55" xfId="9" applyNumberFormat="1" applyFont="1" applyBorder="1" applyAlignment="1">
      <alignment horizontal="center" vertical="center"/>
    </xf>
    <xf numFmtId="0" fontId="38" fillId="0" borderId="5" xfId="9" applyFont="1" applyBorder="1" applyAlignment="1">
      <alignment vertical="center" wrapText="1"/>
    </xf>
    <xf numFmtId="49" fontId="21" fillId="0" borderId="56" xfId="10" applyNumberFormat="1" applyFont="1" applyFill="1" applyBorder="1" applyAlignment="1" applyProtection="1">
      <alignment vertical="center" wrapText="1"/>
      <protection hidden="1"/>
    </xf>
    <xf numFmtId="168" fontId="21" fillId="0" borderId="57" xfId="9" applyNumberFormat="1" applyFont="1" applyBorder="1" applyAlignment="1">
      <alignment horizontal="center" vertical="center"/>
    </xf>
    <xf numFmtId="0" fontId="21" fillId="0" borderId="55" xfId="9" applyFont="1" applyBorder="1" applyAlignment="1">
      <alignment wrapText="1"/>
    </xf>
    <xf numFmtId="168" fontId="21" fillId="0" borderId="55" xfId="9" applyNumberFormat="1" applyFont="1" applyBorder="1" applyAlignment="1">
      <alignment horizontal="center" vertical="center"/>
    </xf>
    <xf numFmtId="0" fontId="38" fillId="0" borderId="53" xfId="9" applyFont="1" applyBorder="1" applyAlignment="1">
      <alignment vertical="center"/>
    </xf>
    <xf numFmtId="0" fontId="38" fillId="0" borderId="0" xfId="9" applyFont="1" applyAlignment="1">
      <alignment horizontal="center"/>
    </xf>
    <xf numFmtId="49" fontId="38" fillId="0" borderId="0" xfId="5" applyNumberFormat="1" applyFont="1" applyBorder="1" applyAlignment="1">
      <alignment horizontal="center" vertical="center" wrapText="1"/>
    </xf>
    <xf numFmtId="49" fontId="38" fillId="0" borderId="0" xfId="5" applyNumberFormat="1" applyFont="1" applyBorder="1" applyAlignment="1">
      <alignment horizontal="center" wrapText="1"/>
    </xf>
    <xf numFmtId="0" fontId="40" fillId="0" borderId="0" xfId="9" applyFont="1" applyAlignment="1">
      <alignment horizontal="center"/>
    </xf>
    <xf numFmtId="49" fontId="38" fillId="0" borderId="0" xfId="5" applyNumberFormat="1" applyFont="1" applyBorder="1" applyAlignment="1">
      <alignment horizontal="left" vertical="center" wrapText="1"/>
    </xf>
    <xf numFmtId="168" fontId="21" fillId="0" borderId="0" xfId="9" applyNumberFormat="1" applyFont="1" applyBorder="1" applyAlignment="1">
      <alignment horizontal="center" vertical="center"/>
    </xf>
    <xf numFmtId="0" fontId="21" fillId="0" borderId="0" xfId="9" applyFont="1" applyBorder="1"/>
    <xf numFmtId="0" fontId="21" fillId="0" borderId="0" xfId="9" applyFont="1" applyBorder="1" applyAlignment="1">
      <alignment horizontal="left" vertical="center" wrapText="1"/>
    </xf>
    <xf numFmtId="0" fontId="21" fillId="0" borderId="0" xfId="9" applyFont="1" applyBorder="1" applyAlignment="1">
      <alignment vertical="center" wrapText="1"/>
    </xf>
    <xf numFmtId="0" fontId="21" fillId="2" borderId="0" xfId="0" applyFont="1" applyFill="1" applyProtection="1">
      <protection hidden="1"/>
    </xf>
    <xf numFmtId="0" fontId="35" fillId="0" borderId="0" xfId="0" applyFont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 wrapText="1"/>
    </xf>
    <xf numFmtId="171" fontId="35" fillId="0" borderId="0" xfId="13" applyNumberFormat="1" applyFont="1" applyFill="1" applyAlignment="1">
      <alignment horizontal="right"/>
    </xf>
    <xf numFmtId="0" fontId="42" fillId="0" borderId="0" xfId="0" applyFont="1" applyAlignment="1">
      <alignment horizontal="right"/>
    </xf>
    <xf numFmtId="0" fontId="38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5" fillId="0" borderId="0" xfId="0" applyFont="1" applyBorder="1"/>
    <xf numFmtId="0" fontId="40" fillId="0" borderId="31" xfId="0" applyFont="1" applyBorder="1" applyAlignment="1">
      <alignment horizontal="center" vertical="center" wrapText="1"/>
    </xf>
    <xf numFmtId="1" fontId="40" fillId="0" borderId="32" xfId="0" applyNumberFormat="1" applyFont="1" applyFill="1" applyBorder="1" applyAlignment="1">
      <alignment vertical="center" wrapText="1"/>
    </xf>
    <xf numFmtId="170" fontId="40" fillId="0" borderId="32" xfId="0" applyNumberFormat="1" applyFont="1" applyFill="1" applyBorder="1" applyAlignment="1">
      <alignment horizontal="center" vertical="center" wrapText="1"/>
    </xf>
    <xf numFmtId="170" fontId="40" fillId="0" borderId="68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vertical="center" wrapText="1"/>
    </xf>
    <xf numFmtId="4" fontId="40" fillId="0" borderId="32" xfId="0" applyNumberFormat="1" applyFont="1" applyFill="1" applyBorder="1" applyAlignment="1">
      <alignment horizontal="center" vertical="center" wrapText="1"/>
    </xf>
    <xf numFmtId="0" fontId="40" fillId="0" borderId="2" xfId="4" applyFont="1" applyBorder="1" applyAlignment="1">
      <alignment wrapText="1"/>
    </xf>
    <xf numFmtId="0" fontId="40" fillId="0" borderId="58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left" vertical="top" wrapText="1"/>
    </xf>
    <xf numFmtId="4" fontId="38" fillId="0" borderId="59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170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4" fontId="40" fillId="0" borderId="28" xfId="0" applyNumberFormat="1" applyFont="1" applyFill="1" applyBorder="1" applyAlignment="1">
      <alignment horizontal="center" vertical="center" wrapText="1"/>
    </xf>
    <xf numFmtId="0" fontId="40" fillId="0" borderId="75" xfId="4" applyFont="1" applyBorder="1" applyAlignment="1">
      <alignment wrapText="1"/>
    </xf>
    <xf numFmtId="1" fontId="40" fillId="0" borderId="21" xfId="0" applyNumberFormat="1" applyFont="1" applyFill="1" applyBorder="1" applyAlignment="1">
      <alignment vertical="center" wrapText="1"/>
    </xf>
    <xf numFmtId="4" fontId="40" fillId="0" borderId="2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36" fillId="0" borderId="0" xfId="0" applyFont="1" applyBorder="1" applyAlignment="1">
      <alignment horizontal="center"/>
    </xf>
    <xf numFmtId="0" fontId="21" fillId="2" borderId="0" xfId="0" applyFont="1" applyFill="1" applyAlignment="1">
      <alignment horizontal="right" wrapText="1"/>
    </xf>
    <xf numFmtId="0" fontId="35" fillId="0" borderId="0" xfId="0" applyFont="1" applyAlignment="1">
      <alignment horizontal="right"/>
    </xf>
    <xf numFmtId="0" fontId="34" fillId="0" borderId="0" xfId="21"/>
    <xf numFmtId="0" fontId="21" fillId="0" borderId="0" xfId="0" applyFont="1" applyAlignment="1">
      <alignment horizontal="right" wrapText="1"/>
    </xf>
    <xf numFmtId="0" fontId="35" fillId="0" borderId="7" xfId="0" applyFont="1" applyBorder="1" applyAlignment="1">
      <alignment horizontal="right" wrapText="1"/>
    </xf>
    <xf numFmtId="0" fontId="35" fillId="0" borderId="8" xfId="0" applyFont="1" applyBorder="1" applyAlignment="1">
      <alignment vertical="top" wrapText="1"/>
    </xf>
    <xf numFmtId="0" fontId="35" fillId="0" borderId="8" xfId="0" applyFont="1" applyBorder="1" applyAlignment="1">
      <alignment wrapText="1"/>
    </xf>
    <xf numFmtId="0" fontId="35" fillId="0" borderId="8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right"/>
    </xf>
    <xf numFmtId="0" fontId="35" fillId="0" borderId="6" xfId="0" applyFont="1" applyBorder="1" applyAlignment="1">
      <alignment horizontal="left" wrapText="1"/>
    </xf>
    <xf numFmtId="0" fontId="35" fillId="0" borderId="0" xfId="4" applyFont="1" applyAlignment="1">
      <alignment horizontal="center" wrapText="1"/>
    </xf>
    <xf numFmtId="49" fontId="10" fillId="0" borderId="0" xfId="0" applyNumberFormat="1" applyFont="1"/>
    <xf numFmtId="0" fontId="36" fillId="0" borderId="9" xfId="4" applyFont="1" applyBorder="1"/>
    <xf numFmtId="0" fontId="36" fillId="0" borderId="10" xfId="4" applyFont="1" applyBorder="1" applyAlignment="1">
      <alignment vertical="center"/>
    </xf>
    <xf numFmtId="49" fontId="36" fillId="0" borderId="11" xfId="4" applyNumberFormat="1" applyFont="1" applyBorder="1" applyAlignment="1">
      <alignment horizontal="center" vertical="center" wrapText="1"/>
    </xf>
    <xf numFmtId="49" fontId="36" fillId="0" borderId="2" xfId="4" applyNumberFormat="1" applyFont="1" applyBorder="1" applyAlignment="1">
      <alignment horizontal="center" vertical="center" wrapText="1"/>
    </xf>
    <xf numFmtId="0" fontId="36" fillId="0" borderId="13" xfId="4" applyFont="1" applyBorder="1"/>
    <xf numFmtId="0" fontId="36" fillId="0" borderId="14" xfId="4" applyFont="1" applyBorder="1"/>
    <xf numFmtId="4" fontId="36" fillId="0" borderId="15" xfId="4" applyNumberFormat="1" applyFont="1" applyBorder="1"/>
    <xf numFmtId="4" fontId="36" fillId="0" borderId="2" xfId="4" applyNumberFormat="1" applyFont="1" applyBorder="1"/>
    <xf numFmtId="0" fontId="45" fillId="0" borderId="0" xfId="21" applyNumberFormat="1" applyFont="1" applyBorder="1" applyAlignment="1">
      <alignment horizontal="right"/>
    </xf>
    <xf numFmtId="0" fontId="50" fillId="0" borderId="0" xfId="21" applyFont="1" applyBorder="1" applyAlignment="1"/>
    <xf numFmtId="0" fontId="49" fillId="0" borderId="5" xfId="21" applyNumberFormat="1" applyFont="1" applyBorder="1" applyAlignment="1">
      <alignment horizontal="center" vertical="center" wrapText="1"/>
    </xf>
    <xf numFmtId="0" fontId="49" fillId="0" borderId="5" xfId="21" applyNumberFormat="1" applyFont="1" applyBorder="1" applyAlignment="1">
      <alignment horizontal="center"/>
    </xf>
    <xf numFmtId="173" fontId="49" fillId="0" borderId="75" xfId="21" applyNumberFormat="1" applyFont="1" applyBorder="1" applyAlignment="1">
      <alignment horizontal="center" vertical="center"/>
    </xf>
    <xf numFmtId="174" fontId="49" fillId="0" borderId="75" xfId="21" applyNumberFormat="1" applyFont="1" applyBorder="1" applyAlignment="1">
      <alignment horizontal="right" vertical="center"/>
    </xf>
    <xf numFmtId="173" fontId="45" fillId="0" borderId="78" xfId="21" applyNumberFormat="1" applyFont="1" applyBorder="1" applyAlignment="1">
      <alignment horizontal="center" vertical="center"/>
    </xf>
    <xf numFmtId="174" fontId="45" fillId="0" borderId="78" xfId="21" applyNumberFormat="1" applyFont="1" applyBorder="1" applyAlignment="1">
      <alignment horizontal="right" vertical="center"/>
    </xf>
    <xf numFmtId="0" fontId="45" fillId="0" borderId="78" xfId="21" applyNumberFormat="1" applyFont="1" applyBorder="1" applyAlignment="1"/>
    <xf numFmtId="174" fontId="49" fillId="0" borderId="81" xfId="21" applyNumberFormat="1" applyFont="1" applyBorder="1" applyAlignment="1">
      <alignment horizontal="right" vertical="center"/>
    </xf>
    <xf numFmtId="0" fontId="2" fillId="0" borderId="0" xfId="22" applyFont="1"/>
    <xf numFmtId="0" fontId="2" fillId="0" borderId="0" xfId="22" applyFont="1" applyBorder="1" applyAlignment="1"/>
    <xf numFmtId="0" fontId="54" fillId="0" borderId="0" xfId="22" applyFont="1" applyBorder="1" applyAlignment="1">
      <alignment horizontal="center" vertical="center" wrapText="1"/>
    </xf>
    <xf numFmtId="0" fontId="2" fillId="0" borderId="0" xfId="22" applyFont="1" applyAlignment="1">
      <alignment wrapText="1"/>
    </xf>
    <xf numFmtId="0" fontId="46" fillId="0" borderId="0" xfId="21" applyNumberFormat="1" applyFont="1" applyBorder="1" applyAlignment="1"/>
    <xf numFmtId="173" fontId="45" fillId="0" borderId="78" xfId="21" applyNumberFormat="1" applyFont="1" applyBorder="1" applyAlignment="1">
      <alignment horizontal="center" vertical="center"/>
    </xf>
    <xf numFmtId="175" fontId="45" fillId="0" borderId="78" xfId="21" applyNumberFormat="1" applyFont="1" applyBorder="1" applyAlignment="1">
      <alignment horizontal="center" vertical="center"/>
    </xf>
    <xf numFmtId="0" fontId="49" fillId="0" borderId="5" xfId="21" applyNumberFormat="1" applyFont="1" applyBorder="1" applyAlignment="1">
      <alignment horizontal="center"/>
    </xf>
    <xf numFmtId="49" fontId="22" fillId="0" borderId="0" xfId="0" applyNumberFormat="1" applyFont="1" applyFill="1" applyAlignment="1">
      <alignment horizontal="right" wrapText="1"/>
    </xf>
    <xf numFmtId="0" fontId="50" fillId="0" borderId="0" xfId="21" applyNumberFormat="1" applyFont="1" applyBorder="1" applyAlignment="1"/>
    <xf numFmtId="173" fontId="49" fillId="0" borderId="85" xfId="21" applyNumberFormat="1" applyFont="1" applyBorder="1" applyAlignment="1">
      <alignment horizontal="center" vertical="center"/>
    </xf>
    <xf numFmtId="0" fontId="47" fillId="0" borderId="0" xfId="22" applyFont="1" applyBorder="1" applyAlignment="1">
      <alignment horizontal="center" vertical="top"/>
    </xf>
    <xf numFmtId="0" fontId="2" fillId="0" borderId="0" xfId="22" applyFont="1" applyBorder="1" applyAlignment="1"/>
    <xf numFmtId="0" fontId="47" fillId="0" borderId="83" xfId="22" applyFont="1" applyBorder="1" applyAlignment="1">
      <alignment horizontal="center"/>
    </xf>
    <xf numFmtId="0" fontId="55" fillId="0" borderId="0" xfId="22" applyFont="1" applyAlignment="1">
      <alignment horizontal="center" vertical="center" wrapText="1"/>
    </xf>
    <xf numFmtId="165" fontId="21" fillId="0" borderId="39" xfId="5" applyNumberFormat="1" applyFont="1" applyBorder="1" applyAlignment="1">
      <alignment vertical="center"/>
    </xf>
    <xf numFmtId="4" fontId="39" fillId="0" borderId="39" xfId="5" applyNumberFormat="1" applyFont="1" applyBorder="1" applyAlignment="1">
      <alignment horizontal="right" vertical="center" wrapText="1"/>
    </xf>
    <xf numFmtId="4" fontId="39" fillId="0" borderId="27" xfId="5" applyNumberFormat="1" applyFont="1" applyBorder="1" applyAlignment="1">
      <alignment vertical="center"/>
    </xf>
    <xf numFmtId="4" fontId="33" fillId="0" borderId="103" xfId="5" applyNumberFormat="1" applyFont="1" applyBorder="1" applyAlignment="1">
      <alignment horizontal="right" vertical="center" wrapText="1"/>
    </xf>
    <xf numFmtId="4" fontId="39" fillId="0" borderId="38" xfId="5" applyNumberFormat="1" applyFont="1" applyBorder="1"/>
    <xf numFmtId="4" fontId="39" fillId="0" borderId="104" xfId="5" applyNumberFormat="1" applyFont="1" applyBorder="1"/>
    <xf numFmtId="4" fontId="33" fillId="0" borderId="38" xfId="5" applyNumberFormat="1" applyFont="1" applyBorder="1"/>
    <xf numFmtId="4" fontId="39" fillId="0" borderId="104" xfId="5" applyNumberFormat="1" applyFont="1" applyBorder="1" applyAlignment="1">
      <alignment vertical="center"/>
    </xf>
    <xf numFmtId="4" fontId="33" fillId="0" borderId="103" xfId="5" applyNumberFormat="1" applyFont="1" applyBorder="1" applyAlignment="1">
      <alignment vertical="center"/>
    </xf>
    <xf numFmtId="4" fontId="39" fillId="0" borderId="49" xfId="5" applyNumberFormat="1" applyFont="1" applyBorder="1" applyAlignment="1">
      <alignment vertical="center"/>
    </xf>
    <xf numFmtId="4" fontId="33" fillId="0" borderId="88" xfId="5" applyNumberFormat="1" applyFont="1" applyBorder="1" applyAlignment="1">
      <alignment horizontal="right" vertical="center" wrapText="1"/>
    </xf>
    <xf numFmtId="4" fontId="33" fillId="0" borderId="38" xfId="5" applyNumberFormat="1" applyFont="1" applyBorder="1" applyAlignment="1">
      <alignment horizontal="right" vertical="center" wrapText="1"/>
    </xf>
    <xf numFmtId="4" fontId="33" fillId="0" borderId="105" xfId="5" applyNumberFormat="1" applyFont="1" applyBorder="1" applyAlignment="1">
      <alignment horizontal="right" vertical="center" wrapText="1"/>
    </xf>
    <xf numFmtId="4" fontId="39" fillId="0" borderId="38" xfId="5" applyNumberFormat="1" applyFont="1" applyBorder="1" applyAlignment="1">
      <alignment horizontal="right" vertical="center" wrapText="1"/>
    </xf>
    <xf numFmtId="4" fontId="33" fillId="0" borderId="40" xfId="5" applyNumberFormat="1" applyFont="1" applyBorder="1" applyAlignment="1">
      <alignment horizontal="right" vertical="center" wrapText="1"/>
    </xf>
    <xf numFmtId="4" fontId="33" fillId="0" borderId="106" xfId="5" applyNumberFormat="1" applyFont="1" applyBorder="1" applyAlignment="1">
      <alignment horizontal="right" vertical="center" wrapText="1"/>
    </xf>
    <xf numFmtId="4" fontId="39" fillId="0" borderId="49" xfId="5" applyNumberFormat="1" applyFont="1" applyBorder="1"/>
    <xf numFmtId="4" fontId="33" fillId="0" borderId="0" xfId="5" applyNumberFormat="1" applyFont="1" applyBorder="1" applyAlignment="1">
      <alignment horizontal="right" vertical="center" wrapText="1"/>
    </xf>
    <xf numFmtId="4" fontId="33" fillId="0" borderId="106" xfId="5" applyNumberFormat="1" applyFont="1" applyBorder="1"/>
    <xf numFmtId="4" fontId="39" fillId="0" borderId="49" xfId="5" applyNumberFormat="1" applyFont="1" applyBorder="1" applyAlignment="1">
      <alignment horizontal="right" wrapText="1"/>
    </xf>
    <xf numFmtId="4" fontId="33" fillId="0" borderId="104" xfId="5" applyNumberFormat="1" applyFont="1" applyBorder="1" applyAlignment="1">
      <alignment horizontal="right" vertical="center" wrapText="1"/>
    </xf>
    <xf numFmtId="4" fontId="33" fillId="2" borderId="104" xfId="5" applyNumberFormat="1" applyFont="1" applyFill="1" applyBorder="1" applyAlignment="1">
      <alignment horizontal="right" vertical="center" wrapText="1"/>
    </xf>
    <xf numFmtId="0" fontId="17" fillId="0" borderId="40" xfId="5" applyFont="1" applyBorder="1"/>
    <xf numFmtId="0" fontId="22" fillId="0" borderId="107" xfId="5" applyFont="1" applyBorder="1" applyAlignment="1">
      <alignment horizontal="center" vertical="center" wrapText="1"/>
    </xf>
    <xf numFmtId="0" fontId="21" fillId="0" borderId="108" xfId="5" applyFont="1" applyBorder="1" applyAlignment="1">
      <alignment horizontal="center" vertical="center" wrapText="1"/>
    </xf>
    <xf numFmtId="0" fontId="21" fillId="0" borderId="40" xfId="5" applyFont="1" applyBorder="1" applyAlignment="1">
      <alignment horizontal="center" vertical="center" wrapText="1"/>
    </xf>
    <xf numFmtId="0" fontId="21" fillId="0" borderId="109" xfId="5" applyFont="1" applyBorder="1" applyAlignment="1">
      <alignment horizontal="center" vertical="center" wrapText="1"/>
    </xf>
    <xf numFmtId="0" fontId="22" fillId="0" borderId="110" xfId="5" applyFont="1" applyBorder="1" applyAlignment="1">
      <alignment horizontal="center" vertical="center" wrapText="1"/>
    </xf>
    <xf numFmtId="0" fontId="22" fillId="0" borderId="108" xfId="5" applyFont="1" applyBorder="1" applyAlignment="1">
      <alignment horizontal="center" vertical="center" wrapText="1"/>
    </xf>
    <xf numFmtId="0" fontId="21" fillId="0" borderId="39" xfId="5" applyFont="1" applyBorder="1" applyAlignment="1">
      <alignment horizontal="center" vertical="center" wrapText="1"/>
    </xf>
    <xf numFmtId="0" fontId="21" fillId="0" borderId="111" xfId="5" applyFont="1" applyBorder="1" applyAlignment="1">
      <alignment horizontal="center" vertical="center" wrapText="1"/>
    </xf>
    <xf numFmtId="0" fontId="21" fillId="0" borderId="27" xfId="5" applyFont="1" applyBorder="1" applyAlignment="1">
      <alignment horizontal="center" vertical="center" wrapText="1"/>
    </xf>
    <xf numFmtId="0" fontId="22" fillId="0" borderId="112" xfId="5" applyFont="1" applyBorder="1" applyAlignment="1">
      <alignment horizontal="center" vertical="center" wrapText="1"/>
    </xf>
    <xf numFmtId="0" fontId="22" fillId="0" borderId="106" xfId="5" applyFont="1" applyBorder="1" applyAlignment="1">
      <alignment horizontal="center" vertical="center" wrapText="1"/>
    </xf>
    <xf numFmtId="0" fontId="22" fillId="0" borderId="40" xfId="5" applyFont="1" applyBorder="1" applyAlignment="1">
      <alignment horizontal="center"/>
    </xf>
    <xf numFmtId="0" fontId="21" fillId="0" borderId="27" xfId="5" applyFont="1" applyBorder="1" applyAlignment="1">
      <alignment horizontal="center"/>
    </xf>
    <xf numFmtId="0" fontId="22" fillId="0" borderId="40" xfId="5" applyFont="1" applyBorder="1" applyAlignment="1">
      <alignment horizontal="center" vertical="center" wrapText="1"/>
    </xf>
    <xf numFmtId="0" fontId="21" fillId="0" borderId="49" xfId="5" applyFont="1" applyBorder="1" applyAlignment="1">
      <alignment horizontal="center" vertical="center" wrapText="1"/>
    </xf>
    <xf numFmtId="0" fontId="48" fillId="0" borderId="5" xfId="21" applyNumberFormat="1" applyFont="1" applyBorder="1" applyAlignment="1">
      <alignment horizontal="center"/>
    </xf>
    <xf numFmtId="173" fontId="48" fillId="5" borderId="78" xfId="21" applyNumberFormat="1" applyFont="1" applyFill="1" applyBorder="1" applyAlignment="1">
      <alignment horizontal="center" vertical="center"/>
    </xf>
    <xf numFmtId="175" fontId="48" fillId="5" borderId="78" xfId="21" applyNumberFormat="1" applyFont="1" applyFill="1" applyBorder="1" applyAlignment="1">
      <alignment horizontal="center" vertical="center"/>
    </xf>
    <xf numFmtId="173" fontId="47" fillId="0" borderId="78" xfId="21" applyNumberFormat="1" applyFont="1" applyBorder="1" applyAlignment="1">
      <alignment horizontal="center" vertical="center"/>
    </xf>
    <xf numFmtId="175" fontId="47" fillId="0" borderId="78" xfId="21" applyNumberFormat="1" applyFont="1" applyBorder="1" applyAlignment="1">
      <alignment horizontal="center" vertical="center"/>
    </xf>
    <xf numFmtId="0" fontId="47" fillId="0" borderId="78" xfId="21" applyNumberFormat="1" applyFont="1" applyBorder="1" applyAlignment="1"/>
    <xf numFmtId="0" fontId="22" fillId="2" borderId="23" xfId="6" applyFont="1" applyFill="1" applyBorder="1" applyAlignment="1">
      <alignment horizontal="center" vertical="center"/>
    </xf>
    <xf numFmtId="0" fontId="22" fillId="2" borderId="74" xfId="6" applyFont="1" applyFill="1" applyBorder="1" applyAlignment="1">
      <alignment horizontal="center" vertical="center"/>
    </xf>
    <xf numFmtId="0" fontId="22" fillId="2" borderId="23" xfId="6" applyFont="1" applyFill="1" applyBorder="1" applyAlignment="1">
      <alignment horizontal="center" vertical="center" wrapText="1"/>
    </xf>
    <xf numFmtId="0" fontId="22" fillId="2" borderId="74" xfId="6" applyFont="1" applyFill="1" applyBorder="1" applyAlignment="1">
      <alignment horizontal="center" vertical="center" wrapText="1"/>
    </xf>
    <xf numFmtId="0" fontId="22" fillId="2" borderId="1" xfId="7" applyFont="1" applyFill="1" applyBorder="1" applyAlignment="1">
      <alignment horizontal="center" vertical="center" wrapText="1"/>
    </xf>
    <xf numFmtId="0" fontId="22" fillId="2" borderId="75" xfId="7" applyFont="1" applyFill="1" applyBorder="1" applyAlignment="1">
      <alignment horizontal="center" vertical="center" wrapText="1"/>
    </xf>
    <xf numFmtId="0" fontId="21" fillId="2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2" fillId="2" borderId="0" xfId="0" applyFont="1" applyFill="1" applyAlignment="1">
      <alignment horizontal="right" wrapText="1"/>
    </xf>
    <xf numFmtId="0" fontId="22" fillId="0" borderId="0" xfId="0" applyFont="1" applyAlignment="1">
      <alignment horizontal="right" wrapText="1"/>
    </xf>
    <xf numFmtId="0" fontId="22" fillId="2" borderId="0" xfId="7" applyFont="1" applyFill="1" applyBorder="1" applyAlignment="1">
      <alignment horizontal="center" wrapText="1"/>
    </xf>
    <xf numFmtId="0" fontId="21" fillId="2" borderId="0" xfId="7" applyFont="1" applyFill="1" applyBorder="1" applyAlignment="1">
      <alignment horizontal="right" wrapText="1"/>
    </xf>
    <xf numFmtId="0" fontId="22" fillId="2" borderId="0" xfId="6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21" fillId="0" borderId="0" xfId="5" applyFont="1" applyAlignment="1">
      <alignment horizontal="right"/>
    </xf>
    <xf numFmtId="0" fontId="38" fillId="0" borderId="0" xfId="5" applyFont="1" applyBorder="1" applyAlignment="1">
      <alignment horizontal="center" vertical="center" wrapText="1"/>
    </xf>
    <xf numFmtId="0" fontId="21" fillId="0" borderId="25" xfId="5" applyFont="1" applyBorder="1" applyAlignment="1">
      <alignment horizontal="right"/>
    </xf>
    <xf numFmtId="0" fontId="22" fillId="0" borderId="0" xfId="5" applyFont="1" applyAlignment="1">
      <alignment horizontal="right"/>
    </xf>
    <xf numFmtId="0" fontId="22" fillId="0" borderId="0" xfId="0" applyFont="1" applyAlignment="1">
      <alignment horizontal="center" wrapText="1"/>
    </xf>
    <xf numFmtId="0" fontId="22" fillId="0" borderId="112" xfId="5" applyFont="1" applyBorder="1" applyAlignment="1">
      <alignment horizontal="center" vertical="center" wrapText="1"/>
    </xf>
    <xf numFmtId="0" fontId="22" fillId="0" borderId="27" xfId="5" applyFont="1" applyBorder="1" applyAlignment="1">
      <alignment horizontal="center" vertical="center" wrapText="1"/>
    </xf>
    <xf numFmtId="0" fontId="22" fillId="0" borderId="26" xfId="5" applyFont="1" applyBorder="1" applyAlignment="1">
      <alignment horizontal="center" vertical="center" wrapText="1"/>
    </xf>
    <xf numFmtId="49" fontId="22" fillId="0" borderId="26" xfId="5" applyNumberFormat="1" applyFont="1" applyBorder="1" applyAlignment="1">
      <alignment horizontal="center" vertical="center" textRotation="90" wrapText="1"/>
    </xf>
    <xf numFmtId="49" fontId="22" fillId="0" borderId="27" xfId="5" applyNumberFormat="1" applyFont="1" applyBorder="1" applyAlignment="1">
      <alignment horizontal="center" vertical="center" textRotation="90" wrapText="1"/>
    </xf>
    <xf numFmtId="0" fontId="22" fillId="0" borderId="11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 wrapText="1"/>
    </xf>
    <xf numFmtId="0" fontId="22" fillId="0" borderId="0" xfId="5" applyFont="1" applyAlignment="1">
      <alignment horizontal="center" wrapText="1"/>
    </xf>
    <xf numFmtId="0" fontId="35" fillId="0" borderId="0" xfId="4" applyFont="1" applyAlignment="1">
      <alignment horizontal="center"/>
    </xf>
    <xf numFmtId="0" fontId="26" fillId="0" borderId="0" xfId="5" applyFont="1" applyAlignment="1">
      <alignment horizontal="right" wrapText="1"/>
    </xf>
    <xf numFmtId="0" fontId="36" fillId="0" borderId="0" xfId="4" applyFont="1" applyAlignment="1">
      <alignment horizontal="center" vertical="center" wrapText="1"/>
    </xf>
    <xf numFmtId="0" fontId="26" fillId="0" borderId="0" xfId="5" applyFont="1" applyAlignment="1">
      <alignment horizontal="center"/>
    </xf>
    <xf numFmtId="0" fontId="26" fillId="0" borderId="0" xfId="5" applyFont="1" applyAlignment="1">
      <alignment horizontal="center" wrapText="1"/>
    </xf>
    <xf numFmtId="0" fontId="12" fillId="0" borderId="0" xfId="5" applyFont="1" applyAlignment="1">
      <alignment horizontal="right"/>
    </xf>
    <xf numFmtId="0" fontId="35" fillId="0" borderId="0" xfId="4" applyFont="1" applyAlignment="1">
      <alignment horizontal="center" wrapText="1"/>
    </xf>
    <xf numFmtId="0" fontId="35" fillId="0" borderId="0" xfId="4" applyFont="1" applyAlignment="1">
      <alignment horizontal="right"/>
    </xf>
    <xf numFmtId="0" fontId="21" fillId="0" borderId="0" xfId="4" applyFont="1" applyAlignment="1">
      <alignment horizontal="right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center" wrapText="1"/>
    </xf>
    <xf numFmtId="0" fontId="22" fillId="0" borderId="0" xfId="4" applyFont="1" applyAlignment="1">
      <alignment horizontal="right" wrapText="1"/>
    </xf>
    <xf numFmtId="173" fontId="47" fillId="0" borderId="78" xfId="21" applyNumberFormat="1" applyFont="1" applyBorder="1" applyAlignment="1">
      <alignment horizontal="center" vertical="center"/>
    </xf>
    <xf numFmtId="174" fontId="47" fillId="0" borderId="78" xfId="21" applyNumberFormat="1" applyFont="1" applyBorder="1" applyAlignment="1">
      <alignment horizontal="right" vertical="center"/>
    </xf>
    <xf numFmtId="173" fontId="47" fillId="0" borderId="77" xfId="21" applyNumberFormat="1" applyFont="1" applyBorder="1" applyAlignment="1">
      <alignment horizontal="left" vertical="center" wrapText="1"/>
    </xf>
    <xf numFmtId="173" fontId="48" fillId="5" borderId="78" xfId="21" applyNumberFormat="1" applyFont="1" applyFill="1" applyBorder="1" applyAlignment="1">
      <alignment horizontal="center" vertical="center"/>
    </xf>
    <xf numFmtId="174" fontId="48" fillId="5" borderId="78" xfId="21" applyNumberFormat="1" applyFont="1" applyFill="1" applyBorder="1" applyAlignment="1">
      <alignment horizontal="right" vertical="center"/>
    </xf>
    <xf numFmtId="0" fontId="2" fillId="0" borderId="0" xfId="22" applyFont="1" applyBorder="1" applyAlignment="1"/>
    <xf numFmtId="0" fontId="48" fillId="0" borderId="5" xfId="21" applyNumberFormat="1" applyFont="1" applyBorder="1" applyAlignment="1">
      <alignment horizontal="center"/>
    </xf>
    <xf numFmtId="0" fontId="55" fillId="0" borderId="0" xfId="22" applyFont="1" applyAlignment="1">
      <alignment horizontal="center" vertical="center" wrapText="1"/>
    </xf>
    <xf numFmtId="0" fontId="48" fillId="0" borderId="5" xfId="21" applyNumberFormat="1" applyFont="1" applyBorder="1" applyAlignment="1">
      <alignment horizontal="center" vertical="center" wrapText="1"/>
    </xf>
    <xf numFmtId="173" fontId="48" fillId="5" borderId="77" xfId="21" applyNumberFormat="1" applyFont="1" applyFill="1" applyBorder="1" applyAlignment="1">
      <alignment horizontal="left" vertical="center" wrapText="1"/>
    </xf>
    <xf numFmtId="0" fontId="47" fillId="0" borderId="0" xfId="22" applyFont="1" applyBorder="1" applyAlignment="1"/>
    <xf numFmtId="0" fontId="47" fillId="0" borderId="0" xfId="22" applyFont="1" applyBorder="1" applyAlignment="1">
      <alignment horizontal="center" vertical="top"/>
    </xf>
    <xf numFmtId="0" fontId="47" fillId="0" borderId="0" xfId="22" applyFont="1" applyBorder="1" applyAlignment="1">
      <alignment horizontal="left" wrapText="1"/>
    </xf>
    <xf numFmtId="0" fontId="47" fillId="0" borderId="83" xfId="22" applyFont="1" applyBorder="1" applyAlignment="1"/>
    <xf numFmtId="0" fontId="48" fillId="0" borderId="5" xfId="21" applyNumberFormat="1" applyFont="1" applyBorder="1" applyAlignment="1">
      <alignment horizontal="center" vertical="center"/>
    </xf>
    <xf numFmtId="0" fontId="48" fillId="0" borderId="17" xfId="21" applyNumberFormat="1" applyFont="1" applyBorder="1" applyAlignment="1">
      <alignment horizontal="left" vertical="center"/>
    </xf>
    <xf numFmtId="174" fontId="48" fillId="0" borderId="81" xfId="21" applyNumberFormat="1" applyFont="1" applyBorder="1" applyAlignment="1">
      <alignment horizontal="right" vertical="center"/>
    </xf>
    <xf numFmtId="0" fontId="7" fillId="0" borderId="0" xfId="22" applyFont="1" applyBorder="1" applyAlignment="1">
      <alignment horizontal="right"/>
    </xf>
    <xf numFmtId="0" fontId="7" fillId="0" borderId="0" xfId="22" applyFont="1" applyBorder="1" applyAlignment="1">
      <alignment horizontal="right" vertical="center"/>
    </xf>
    <xf numFmtId="0" fontId="21" fillId="0" borderId="0" xfId="22" applyFont="1" applyAlignment="1">
      <alignment horizontal="center" vertical="center" wrapText="1"/>
    </xf>
    <xf numFmtId="0" fontId="21" fillId="0" borderId="0" xfId="22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top" wrapText="1"/>
    </xf>
    <xf numFmtId="0" fontId="21" fillId="0" borderId="59" xfId="0" applyFont="1" applyFill="1" applyBorder="1" applyAlignment="1">
      <alignment horizontal="center" vertical="top" wrapText="1"/>
    </xf>
    <xf numFmtId="0" fontId="21" fillId="0" borderId="60" xfId="0" applyFont="1" applyFill="1" applyBorder="1" applyAlignment="1">
      <alignment horizontal="center" vertical="top" wrapText="1"/>
    </xf>
    <xf numFmtId="0" fontId="21" fillId="0" borderId="61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/>
    </xf>
    <xf numFmtId="0" fontId="50" fillId="0" borderId="0" xfId="21" applyNumberFormat="1" applyFont="1" applyBorder="1" applyAlignment="1"/>
    <xf numFmtId="0" fontId="46" fillId="0" borderId="0" xfId="21" applyNumberFormat="1" applyFont="1" applyBorder="1" applyAlignment="1">
      <alignment horizontal="right" wrapText="1"/>
    </xf>
    <xf numFmtId="0" fontId="37" fillId="0" borderId="0" xfId="21" applyFont="1" applyAlignment="1">
      <alignment horizontal="right"/>
    </xf>
    <xf numFmtId="0" fontId="44" fillId="0" borderId="0" xfId="21" applyNumberFormat="1" applyFont="1" applyBorder="1" applyAlignment="1">
      <alignment horizontal="center" vertical="center"/>
    </xf>
    <xf numFmtId="0" fontId="51" fillId="0" borderId="0" xfId="21" applyNumberFormat="1" applyFont="1" applyBorder="1" applyAlignment="1">
      <alignment horizontal="center" vertical="center"/>
    </xf>
    <xf numFmtId="0" fontId="37" fillId="0" borderId="0" xfId="21" applyFont="1" applyAlignment="1">
      <alignment horizontal="right" wrapText="1"/>
    </xf>
    <xf numFmtId="0" fontId="46" fillId="0" borderId="0" xfId="21" applyNumberFormat="1" applyFont="1" applyBorder="1" applyAlignment="1"/>
    <xf numFmtId="0" fontId="44" fillId="0" borderId="0" xfId="21" applyNumberFormat="1" applyFont="1" applyBorder="1" applyAlignment="1">
      <alignment horizontal="right" wrapText="1"/>
    </xf>
    <xf numFmtId="0" fontId="56" fillId="0" borderId="0" xfId="21" applyFont="1" applyAlignment="1">
      <alignment horizontal="right" wrapText="1"/>
    </xf>
    <xf numFmtId="173" fontId="49" fillId="0" borderId="84" xfId="21" applyNumberFormat="1" applyFont="1" applyBorder="1" applyAlignment="1">
      <alignment horizontal="left" vertical="center" wrapText="1"/>
    </xf>
    <xf numFmtId="173" fontId="49" fillId="0" borderId="85" xfId="21" applyNumberFormat="1" applyFont="1" applyBorder="1" applyAlignment="1">
      <alignment horizontal="center" vertical="center"/>
    </xf>
    <xf numFmtId="174" fontId="49" fillId="0" borderId="85" xfId="21" applyNumberFormat="1" applyFont="1" applyBorder="1" applyAlignment="1">
      <alignment horizontal="right" vertical="center"/>
    </xf>
    <xf numFmtId="173" fontId="45" fillId="0" borderId="77" xfId="21" applyNumberFormat="1" applyFont="1" applyBorder="1" applyAlignment="1">
      <alignment horizontal="left" vertical="center" wrapText="1"/>
    </xf>
    <xf numFmtId="173" fontId="45" fillId="0" borderId="78" xfId="21" applyNumberFormat="1" applyFont="1" applyBorder="1" applyAlignment="1">
      <alignment horizontal="center" vertical="center"/>
    </xf>
    <xf numFmtId="174" fontId="45" fillId="0" borderId="78" xfId="21" applyNumberFormat="1" applyFont="1" applyBorder="1" applyAlignment="1">
      <alignment horizontal="right" vertical="center"/>
    </xf>
    <xf numFmtId="0" fontId="49" fillId="0" borderId="5" xfId="21" applyNumberFormat="1" applyFont="1" applyBorder="1" applyAlignment="1">
      <alignment horizontal="center" vertical="center"/>
    </xf>
    <xf numFmtId="0" fontId="49" fillId="0" borderId="5" xfId="21" applyNumberFormat="1" applyFont="1" applyBorder="1" applyAlignment="1">
      <alignment horizontal="center" vertical="center" wrapText="1"/>
    </xf>
    <xf numFmtId="0" fontId="49" fillId="0" borderId="5" xfId="21" applyNumberFormat="1" applyFont="1" applyBorder="1" applyAlignment="1">
      <alignment horizontal="center"/>
    </xf>
    <xf numFmtId="0" fontId="45" fillId="0" borderId="0" xfId="21" applyNumberFormat="1" applyFont="1" applyBorder="1" applyAlignment="1">
      <alignment horizontal="center" vertical="top"/>
    </xf>
    <xf numFmtId="0" fontId="45" fillId="0" borderId="0" xfId="21" applyNumberFormat="1" applyFont="1" applyBorder="1" applyAlignment="1">
      <alignment horizontal="left"/>
    </xf>
    <xf numFmtId="0" fontId="45" fillId="0" borderId="0" xfId="21" applyNumberFormat="1" applyFont="1" applyBorder="1" applyAlignment="1">
      <alignment horizontal="right"/>
    </xf>
    <xf numFmtId="0" fontId="45" fillId="0" borderId="0" xfId="21" applyNumberFormat="1" applyFont="1" applyBorder="1" applyAlignment="1"/>
    <xf numFmtId="0" fontId="45" fillId="0" borderId="0" xfId="21" applyNumberFormat="1" applyFont="1" applyBorder="1" applyAlignment="1">
      <alignment horizontal="left" wrapText="1"/>
    </xf>
    <xf numFmtId="0" fontId="45" fillId="0" borderId="86" xfId="21" applyNumberFormat="1" applyFont="1" applyBorder="1" applyAlignment="1"/>
    <xf numFmtId="0" fontId="45" fillId="0" borderId="86" xfId="21" applyNumberFormat="1" applyFont="1" applyBorder="1" applyAlignment="1">
      <alignment horizontal="center"/>
    </xf>
    <xf numFmtId="0" fontId="49" fillId="0" borderId="17" xfId="21" applyNumberFormat="1" applyFont="1" applyBorder="1" applyAlignment="1">
      <alignment horizontal="left" vertical="center"/>
    </xf>
    <xf numFmtId="174" fontId="49" fillId="0" borderId="81" xfId="21" applyNumberFormat="1" applyFont="1" applyBorder="1" applyAlignment="1">
      <alignment horizontal="right" vertical="center"/>
    </xf>
    <xf numFmtId="0" fontId="50" fillId="0" borderId="0" xfId="21" applyFont="1" applyBorder="1" applyAlignment="1"/>
    <xf numFmtId="0" fontId="51" fillId="0" borderId="0" xfId="2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5" fillId="0" borderId="76" xfId="21" applyNumberFormat="1" applyFont="1" applyBorder="1" applyAlignment="1"/>
    <xf numFmtId="0" fontId="45" fillId="0" borderId="76" xfId="21" applyNumberFormat="1" applyFont="1" applyBorder="1" applyAlignment="1">
      <alignment horizontal="center"/>
    </xf>
    <xf numFmtId="0" fontId="49" fillId="0" borderId="80" xfId="21" applyNumberFormat="1" applyFont="1" applyBorder="1" applyAlignment="1">
      <alignment horizontal="left" vertical="center"/>
    </xf>
    <xf numFmtId="174" fontId="49" fillId="0" borderId="82" xfId="21" applyNumberFormat="1" applyFont="1" applyBorder="1" applyAlignment="1">
      <alignment horizontal="right" vertical="center"/>
    </xf>
    <xf numFmtId="175" fontId="45" fillId="0" borderId="78" xfId="21" applyNumberFormat="1" applyFont="1" applyBorder="1" applyAlignment="1">
      <alignment horizontal="center" vertical="center"/>
    </xf>
    <xf numFmtId="174" fontId="45" fillId="0" borderId="79" xfId="21" applyNumberFormat="1" applyFont="1" applyBorder="1" applyAlignment="1">
      <alignment horizontal="right" vertical="center"/>
    </xf>
    <xf numFmtId="173" fontId="49" fillId="0" borderId="16" xfId="21" applyNumberFormat="1" applyFont="1" applyBorder="1" applyAlignment="1">
      <alignment horizontal="left" vertical="center" wrapText="1"/>
    </xf>
    <xf numFmtId="173" fontId="49" fillId="0" borderId="75" xfId="21" applyNumberFormat="1" applyFont="1" applyBorder="1" applyAlignment="1">
      <alignment horizontal="center" vertical="center"/>
    </xf>
    <xf numFmtId="174" fontId="49" fillId="0" borderId="56" xfId="21" applyNumberFormat="1" applyFont="1" applyBorder="1" applyAlignment="1">
      <alignment horizontal="right" vertical="center"/>
    </xf>
    <xf numFmtId="49" fontId="45" fillId="0" borderId="78" xfId="21" applyNumberFormat="1" applyFont="1" applyBorder="1" applyAlignment="1">
      <alignment horizontal="center" vertical="center"/>
    </xf>
    <xf numFmtId="49" fontId="49" fillId="0" borderId="75" xfId="21" applyNumberFormat="1" applyFont="1" applyBorder="1" applyAlignment="1">
      <alignment horizontal="center" vertical="center"/>
    </xf>
    <xf numFmtId="0" fontId="43" fillId="0" borderId="0" xfId="21" applyNumberFormat="1" applyFont="1" applyBorder="1" applyAlignment="1">
      <alignment horizontal="center"/>
    </xf>
    <xf numFmtId="0" fontId="45" fillId="0" borderId="0" xfId="21" applyNumberFormat="1" applyFont="1" applyBorder="1" applyAlignment="1">
      <alignment horizontal="center"/>
    </xf>
    <xf numFmtId="0" fontId="46" fillId="0" borderId="0" xfId="21" applyNumberFormat="1" applyFont="1" applyBorder="1" applyAlignment="1">
      <alignment horizontal="center" vertical="center" wrapText="1"/>
    </xf>
    <xf numFmtId="0" fontId="0" fillId="0" borderId="76" xfId="0" applyBorder="1" applyAlignment="1">
      <alignment wrapText="1"/>
    </xf>
    <xf numFmtId="0" fontId="52" fillId="0" borderId="0" xfId="21" applyFont="1" applyBorder="1" applyAlignment="1">
      <alignment horizontal="right"/>
    </xf>
    <xf numFmtId="0" fontId="44" fillId="0" borderId="0" xfId="21" applyNumberFormat="1" applyFont="1" applyBorder="1" applyAlignment="1">
      <alignment horizontal="center" vertical="center" wrapText="1"/>
    </xf>
    <xf numFmtId="173" fontId="49" fillId="0" borderId="95" xfId="21" applyNumberFormat="1" applyFont="1" applyBorder="1" applyAlignment="1">
      <alignment horizontal="center" vertical="center"/>
    </xf>
    <xf numFmtId="173" fontId="49" fillId="0" borderId="96" xfId="21" applyNumberFormat="1" applyFont="1" applyBorder="1" applyAlignment="1">
      <alignment horizontal="center" vertical="center"/>
    </xf>
    <xf numFmtId="173" fontId="49" fillId="0" borderId="97" xfId="21" applyNumberFormat="1" applyFont="1" applyBorder="1" applyAlignment="1">
      <alignment horizontal="center" vertical="center"/>
    </xf>
    <xf numFmtId="173" fontId="45" fillId="0" borderId="92" xfId="21" applyNumberFormat="1" applyFont="1" applyBorder="1" applyAlignment="1">
      <alignment horizontal="center" vertical="center"/>
    </xf>
    <xf numFmtId="173" fontId="45" fillId="0" borderId="93" xfId="21" applyNumberFormat="1" applyFont="1" applyBorder="1" applyAlignment="1">
      <alignment horizontal="center" vertical="center"/>
    </xf>
    <xf numFmtId="173" fontId="45" fillId="0" borderId="94" xfId="21" applyNumberFormat="1" applyFont="1" applyBorder="1" applyAlignment="1">
      <alignment horizontal="center" vertical="center"/>
    </xf>
    <xf numFmtId="0" fontId="49" fillId="0" borderId="98" xfId="21" applyNumberFormat="1" applyFont="1" applyBorder="1" applyAlignment="1">
      <alignment horizontal="center"/>
    </xf>
    <xf numFmtId="0" fontId="49" fillId="0" borderId="99" xfId="21" applyNumberFormat="1" applyFont="1" applyBorder="1" applyAlignment="1">
      <alignment horizontal="center"/>
    </xf>
    <xf numFmtId="0" fontId="49" fillId="0" borderId="100" xfId="21" applyNumberFormat="1" applyFont="1" applyBorder="1" applyAlignment="1">
      <alignment horizontal="center"/>
    </xf>
    <xf numFmtId="0" fontId="49" fillId="0" borderId="101" xfId="21" applyNumberFormat="1" applyFont="1" applyBorder="1" applyAlignment="1">
      <alignment horizontal="center" vertical="center" wrapText="1"/>
    </xf>
    <xf numFmtId="0" fontId="49" fillId="0" borderId="88" xfId="21" applyNumberFormat="1" applyFont="1" applyBorder="1" applyAlignment="1">
      <alignment horizontal="center" vertical="center" wrapText="1"/>
    </xf>
    <xf numFmtId="0" fontId="49" fillId="0" borderId="102" xfId="21" applyNumberFormat="1" applyFont="1" applyBorder="1" applyAlignment="1">
      <alignment horizontal="center" vertical="center" wrapText="1"/>
    </xf>
    <xf numFmtId="0" fontId="49" fillId="0" borderId="50" xfId="21" applyNumberFormat="1" applyFont="1" applyBorder="1" applyAlignment="1">
      <alignment horizontal="center" vertical="center" wrapText="1"/>
    </xf>
    <xf numFmtId="0" fontId="49" fillId="0" borderId="25" xfId="21" applyNumberFormat="1" applyFont="1" applyBorder="1" applyAlignment="1">
      <alignment horizontal="center" vertical="center" wrapText="1"/>
    </xf>
    <xf numFmtId="0" fontId="49" fillId="0" borderId="8" xfId="21" applyNumberFormat="1" applyFont="1" applyBorder="1" applyAlignment="1">
      <alignment horizontal="center" vertical="center" wrapText="1"/>
    </xf>
    <xf numFmtId="173" fontId="49" fillId="0" borderId="92" xfId="21" applyNumberFormat="1" applyFont="1" applyBorder="1" applyAlignment="1">
      <alignment horizontal="center" vertical="center"/>
    </xf>
    <xf numFmtId="173" fontId="49" fillId="0" borderId="93" xfId="21" applyNumberFormat="1" applyFont="1" applyBorder="1" applyAlignment="1">
      <alignment horizontal="center" vertical="center"/>
    </xf>
    <xf numFmtId="173" fontId="49" fillId="0" borderId="94" xfId="21" applyNumberFormat="1" applyFont="1" applyBorder="1" applyAlignment="1">
      <alignment horizontal="center" vertical="center"/>
    </xf>
    <xf numFmtId="173" fontId="45" fillId="0" borderId="89" xfId="21" applyNumberFormat="1" applyFont="1" applyBorder="1" applyAlignment="1">
      <alignment horizontal="center" vertical="center"/>
    </xf>
    <xf numFmtId="173" fontId="45" fillId="0" borderId="90" xfId="21" applyNumberFormat="1" applyFont="1" applyBorder="1" applyAlignment="1">
      <alignment horizontal="center" vertical="center"/>
    </xf>
    <xf numFmtId="173" fontId="45" fillId="0" borderId="91" xfId="21" applyNumberFormat="1" applyFont="1" applyBorder="1" applyAlignment="1">
      <alignment horizontal="center" vertical="center"/>
    </xf>
    <xf numFmtId="0" fontId="45" fillId="0" borderId="87" xfId="21" applyNumberFormat="1" applyFont="1" applyBorder="1" applyAlignment="1">
      <alignment horizontal="center" vertical="top"/>
    </xf>
    <xf numFmtId="0" fontId="50" fillId="0" borderId="88" xfId="21" applyNumberFormat="1" applyFont="1" applyBorder="1" applyAlignment="1"/>
    <xf numFmtId="0" fontId="14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35" fillId="0" borderId="0" xfId="0" applyFont="1" applyAlignment="1">
      <alignment horizontal="right"/>
    </xf>
    <xf numFmtId="0" fontId="21" fillId="0" borderId="0" xfId="0" applyFont="1" applyAlignment="1"/>
    <xf numFmtId="0" fontId="21" fillId="0" borderId="0" xfId="9" applyFont="1" applyAlignment="1">
      <alignment horizontal="right" wrapText="1"/>
    </xf>
    <xf numFmtId="49" fontId="22" fillId="0" borderId="0" xfId="5" applyNumberFormat="1" applyFont="1" applyBorder="1" applyAlignment="1">
      <alignment horizontal="center" vertical="center" wrapText="1"/>
    </xf>
    <xf numFmtId="0" fontId="22" fillId="0" borderId="0" xfId="9" applyFont="1" applyBorder="1" applyAlignment="1">
      <alignment horizontal="center" vertical="center" wrapText="1"/>
    </xf>
    <xf numFmtId="0" fontId="36" fillId="0" borderId="0" xfId="9" applyFont="1" applyAlignment="1">
      <alignment horizontal="center"/>
    </xf>
    <xf numFmtId="0" fontId="38" fillId="0" borderId="0" xfId="9" applyFont="1" applyAlignment="1">
      <alignment horizontal="center" wrapText="1"/>
    </xf>
    <xf numFmtId="0" fontId="22" fillId="0" borderId="0" xfId="9" applyFont="1" applyAlignment="1">
      <alignment horizontal="center" vertical="center" wrapText="1"/>
    </xf>
    <xf numFmtId="0" fontId="42" fillId="0" borderId="25" xfId="9" applyFont="1" applyBorder="1" applyAlignment="1">
      <alignment horizontal="right" vertical="center" wrapText="1"/>
    </xf>
    <xf numFmtId="0" fontId="21" fillId="0" borderId="0" xfId="0" applyFont="1" applyAlignment="1">
      <alignment horizontal="right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wrapText="1"/>
    </xf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right" wrapText="1"/>
    </xf>
    <xf numFmtId="1" fontId="40" fillId="0" borderId="71" xfId="0" applyNumberFormat="1" applyFont="1" applyFill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0" fillId="0" borderId="0" xfId="0" applyAlignment="1"/>
  </cellXfs>
  <cellStyles count="23">
    <cellStyle name="Обычный" xfId="0" builtinId="0"/>
    <cellStyle name="Обычный 10" xfId="21"/>
    <cellStyle name="Обычный 11" xfId="22"/>
    <cellStyle name="Обычный 2" xfId="1"/>
    <cellStyle name="Обычный 2 2" xfId="11"/>
    <cellStyle name="Обычный 3" xfId="2"/>
    <cellStyle name="Обычный 4" xfId="3"/>
    <cellStyle name="Обычный 5" xfId="4"/>
    <cellStyle name="Обычный 5 2" xfId="15"/>
    <cellStyle name="Обычный 6" xfId="12"/>
    <cellStyle name="Обычный 6 2" xfId="16"/>
    <cellStyle name="Обычный 7" xfId="14"/>
    <cellStyle name="Обычный 8" xfId="17"/>
    <cellStyle name="Обычный 8 2" xfId="19"/>
    <cellStyle name="Обычный 9" xfId="18"/>
    <cellStyle name="Обычный 9 2" xfId="20"/>
    <cellStyle name="Обычный_Tmp2" xfId="10"/>
    <cellStyle name="Обычный_Tmp3" xfId="8"/>
    <cellStyle name="Обычный_доходы 2008 прил№2" xfId="7"/>
    <cellStyle name="Обычный_ДОХОДЫ ПОСЕЛЕНИЙ" xfId="6"/>
    <cellStyle name="Обычный_Лист1" xfId="13"/>
    <cellStyle name="Обычный_Прил№5 (вед.2006)2007 3" xfId="5"/>
    <cellStyle name="Обычный_прилож_р.б.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13"/>
  <sheetViews>
    <sheetView view="pageBreakPreview" topLeftCell="A3" zoomScaleNormal="100" zoomScaleSheetLayoutView="100" workbookViewId="0">
      <selection activeCell="D6" sqref="D6:E6"/>
    </sheetView>
  </sheetViews>
  <sheetFormatPr defaultRowHeight="12.75" x14ac:dyDescent="0.2"/>
  <cols>
    <col min="1" max="1" width="21.85546875" style="23" customWidth="1"/>
    <col min="2" max="2" width="44.28515625" style="23" customWidth="1"/>
    <col min="3" max="3" width="17.28515625" style="23" bestFit="1" customWidth="1"/>
    <col min="4" max="4" width="17" style="23" customWidth="1"/>
    <col min="5" max="5" width="17.42578125" style="23" customWidth="1"/>
    <col min="6" max="6" width="9.140625" style="23"/>
    <col min="7" max="7" width="10" style="23" bestFit="1" customWidth="1"/>
    <col min="8" max="8" width="9.140625" style="23"/>
    <col min="9" max="9" width="10" style="23" bestFit="1" customWidth="1"/>
    <col min="10" max="16384" width="9.140625" style="23"/>
  </cols>
  <sheetData>
    <row r="1" spans="1:5" ht="21.75" hidden="1" customHeight="1" x14ac:dyDescent="0.2">
      <c r="A1" s="48"/>
      <c r="C1" s="48"/>
      <c r="D1" s="57"/>
      <c r="E1" s="58" t="s">
        <v>707</v>
      </c>
    </row>
    <row r="2" spans="1:5" ht="141.75" hidden="1" customHeight="1" x14ac:dyDescent="0.2">
      <c r="A2" s="48"/>
      <c r="C2" s="48"/>
      <c r="D2" s="431" t="s">
        <v>766</v>
      </c>
      <c r="E2" s="432"/>
    </row>
    <row r="3" spans="1:5" ht="24" customHeight="1" x14ac:dyDescent="0.2">
      <c r="A3" s="48"/>
      <c r="C3" s="48"/>
      <c r="D3" s="433" t="s">
        <v>707</v>
      </c>
      <c r="E3" s="434"/>
    </row>
    <row r="4" spans="1:5" ht="150" customHeight="1" x14ac:dyDescent="0.2">
      <c r="A4" s="48"/>
      <c r="C4" s="48"/>
      <c r="D4" s="438" t="s">
        <v>1118</v>
      </c>
      <c r="E4" s="439"/>
    </row>
    <row r="5" spans="1:5" ht="41.25" customHeight="1" x14ac:dyDescent="0.2">
      <c r="A5" s="48"/>
      <c r="C5" s="48"/>
      <c r="D5" s="433" t="s">
        <v>707</v>
      </c>
      <c r="E5" s="440"/>
    </row>
    <row r="6" spans="1:5" ht="95.25" customHeight="1" x14ac:dyDescent="0.2">
      <c r="A6" s="57"/>
      <c r="B6" s="59"/>
      <c r="C6" s="59"/>
      <c r="D6" s="435" t="s">
        <v>1069</v>
      </c>
      <c r="E6" s="435"/>
    </row>
    <row r="7" spans="1:5" ht="29.25" customHeight="1" x14ac:dyDescent="0.2">
      <c r="A7" s="60"/>
      <c r="B7" s="61"/>
      <c r="C7" s="436"/>
      <c r="D7" s="436"/>
      <c r="E7" s="436"/>
    </row>
    <row r="8" spans="1:5" x14ac:dyDescent="0.2">
      <c r="A8" s="60"/>
      <c r="B8" s="61"/>
      <c r="C8" s="61"/>
      <c r="D8" s="61"/>
      <c r="E8" s="61"/>
    </row>
    <row r="9" spans="1:5" ht="34.5" customHeight="1" x14ac:dyDescent="0.2">
      <c r="A9" s="437" t="s">
        <v>796</v>
      </c>
      <c r="B9" s="437"/>
      <c r="C9" s="437"/>
      <c r="D9" s="437"/>
      <c r="E9" s="437"/>
    </row>
    <row r="10" spans="1:5" x14ac:dyDescent="0.2">
      <c r="A10" s="62"/>
      <c r="B10" s="63"/>
      <c r="C10" s="62"/>
      <c r="D10" s="64"/>
      <c r="E10" s="65" t="s">
        <v>629</v>
      </c>
    </row>
    <row r="11" spans="1:5" x14ac:dyDescent="0.2">
      <c r="A11" s="425" t="s">
        <v>91</v>
      </c>
      <c r="B11" s="425" t="s">
        <v>108</v>
      </c>
      <c r="C11" s="427">
        <v>2024</v>
      </c>
      <c r="D11" s="429">
        <v>2025</v>
      </c>
      <c r="E11" s="429">
        <v>2026</v>
      </c>
    </row>
    <row r="12" spans="1:5" x14ac:dyDescent="0.2">
      <c r="A12" s="426"/>
      <c r="B12" s="426"/>
      <c r="C12" s="428"/>
      <c r="D12" s="430"/>
      <c r="E12" s="430"/>
    </row>
    <row r="13" spans="1:5" x14ac:dyDescent="0.2">
      <c r="A13" s="66" t="s">
        <v>109</v>
      </c>
      <c r="B13" s="67" t="s">
        <v>282</v>
      </c>
      <c r="C13" s="68">
        <f>SUM(C14+C23+C29+C46+C49+C52+C58+C79+C86+C93+C103+C129)</f>
        <v>606449780.63</v>
      </c>
      <c r="D13" s="68">
        <f>SUM(D14+D23+D29+D46+D49+D52+D58+D79+D86+D93+D103+D129)</f>
        <v>569737816.07999992</v>
      </c>
      <c r="E13" s="68">
        <f>SUM(E14+E23+E29+E46+E49+E52+E58+E79+E86+E93+E103+E129)</f>
        <v>597773806.87</v>
      </c>
    </row>
    <row r="14" spans="1:5" x14ac:dyDescent="0.2">
      <c r="A14" s="66" t="s">
        <v>110</v>
      </c>
      <c r="B14" s="67" t="s">
        <v>111</v>
      </c>
      <c r="C14" s="68">
        <f>SUM(C15)</f>
        <v>124723000</v>
      </c>
      <c r="D14" s="68">
        <f t="shared" ref="D14:E14" si="0">SUM(D15)</f>
        <v>107790397.78</v>
      </c>
      <c r="E14" s="68">
        <f t="shared" si="0"/>
        <v>117789000</v>
      </c>
    </row>
    <row r="15" spans="1:5" x14ac:dyDescent="0.2">
      <c r="A15" s="69" t="s">
        <v>283</v>
      </c>
      <c r="B15" s="70" t="s">
        <v>99</v>
      </c>
      <c r="C15" s="71">
        <f>SUM(C16:C22)</f>
        <v>124723000</v>
      </c>
      <c r="D15" s="71">
        <f>SUM(D16:D20)</f>
        <v>107790397.78</v>
      </c>
      <c r="E15" s="71">
        <f>SUM(E16:E20)</f>
        <v>117789000</v>
      </c>
    </row>
    <row r="16" spans="1:5" ht="76.5" x14ac:dyDescent="0.2">
      <c r="A16" s="69" t="s">
        <v>112</v>
      </c>
      <c r="B16" s="70" t="s">
        <v>284</v>
      </c>
      <c r="C16" s="71">
        <f>61867000+3000000+15000000</f>
        <v>79867000</v>
      </c>
      <c r="D16" s="71">
        <f>70000000</f>
        <v>70000000</v>
      </c>
      <c r="E16" s="71">
        <f>80000000</f>
        <v>80000000</v>
      </c>
    </row>
    <row r="17" spans="1:5" ht="114.75" x14ac:dyDescent="0.2">
      <c r="A17" s="69" t="s">
        <v>285</v>
      </c>
      <c r="B17" s="70" t="s">
        <v>286</v>
      </c>
      <c r="C17" s="71">
        <v>500000</v>
      </c>
      <c r="D17" s="71">
        <v>700000</v>
      </c>
      <c r="E17" s="71">
        <v>700000</v>
      </c>
    </row>
    <row r="18" spans="1:5" ht="51" x14ac:dyDescent="0.2">
      <c r="A18" s="69" t="s">
        <v>113</v>
      </c>
      <c r="B18" s="70" t="s">
        <v>287</v>
      </c>
      <c r="C18" s="71">
        <f>1086000+500000+270000</f>
        <v>1856000</v>
      </c>
      <c r="D18" s="71">
        <f>1087000+3397.78</f>
        <v>1090397.78</v>
      </c>
      <c r="E18" s="71">
        <v>1089000</v>
      </c>
    </row>
    <row r="19" spans="1:5" ht="89.25" x14ac:dyDescent="0.2">
      <c r="A19" s="69" t="s">
        <v>114</v>
      </c>
      <c r="B19" s="70" t="s">
        <v>288</v>
      </c>
      <c r="C19" s="71">
        <f>33500000+2000000</f>
        <v>35500000</v>
      </c>
      <c r="D19" s="71">
        <v>35000000</v>
      </c>
      <c r="E19" s="71">
        <v>35000000</v>
      </c>
    </row>
    <row r="20" spans="1:5" ht="102" x14ac:dyDescent="0.2">
      <c r="A20" s="69" t="s">
        <v>729</v>
      </c>
      <c r="B20" s="70" t="s">
        <v>730</v>
      </c>
      <c r="C20" s="71">
        <f>1000000</f>
        <v>1000000</v>
      </c>
      <c r="D20" s="71">
        <v>1000000</v>
      </c>
      <c r="E20" s="71">
        <v>1000000</v>
      </c>
    </row>
    <row r="21" spans="1:5" ht="51" x14ac:dyDescent="0.2">
      <c r="A21" s="69" t="s">
        <v>1065</v>
      </c>
      <c r="B21" s="70" t="s">
        <v>1066</v>
      </c>
      <c r="C21" s="71">
        <v>4000000</v>
      </c>
      <c r="D21" s="71"/>
      <c r="E21" s="71"/>
    </row>
    <row r="22" spans="1:5" ht="51" x14ac:dyDescent="0.2">
      <c r="A22" s="69" t="s">
        <v>1067</v>
      </c>
      <c r="B22" s="70" t="s">
        <v>1068</v>
      </c>
      <c r="C22" s="71">
        <v>2000000</v>
      </c>
      <c r="D22" s="71"/>
      <c r="E22" s="71"/>
    </row>
    <row r="23" spans="1:5" ht="42.75" customHeight="1" x14ac:dyDescent="0.2">
      <c r="A23" s="66" t="s">
        <v>115</v>
      </c>
      <c r="B23" s="67" t="s">
        <v>289</v>
      </c>
      <c r="C23" s="68">
        <f t="shared" ref="C23:E23" si="1">SUM(C24)</f>
        <v>123187780.63</v>
      </c>
      <c r="D23" s="68">
        <f t="shared" si="1"/>
        <v>126516418.29999998</v>
      </c>
      <c r="E23" s="68">
        <f t="shared" si="1"/>
        <v>132643806.86999999</v>
      </c>
    </row>
    <row r="24" spans="1:5" ht="38.25" x14ac:dyDescent="0.2">
      <c r="A24" s="69" t="s">
        <v>290</v>
      </c>
      <c r="B24" s="70" t="s">
        <v>291</v>
      </c>
      <c r="C24" s="71">
        <f>SUM(C25:C28)</f>
        <v>123187780.63</v>
      </c>
      <c r="D24" s="71">
        <f t="shared" ref="D24:E24" si="2">SUM(D25:D28)</f>
        <v>126516418.29999998</v>
      </c>
      <c r="E24" s="71">
        <f t="shared" si="2"/>
        <v>132643806.86999999</v>
      </c>
    </row>
    <row r="25" spans="1:5" ht="76.5" x14ac:dyDescent="0.2">
      <c r="A25" s="69" t="s">
        <v>767</v>
      </c>
      <c r="B25" s="70" t="s">
        <v>116</v>
      </c>
      <c r="C25" s="71">
        <v>64247547.799999997</v>
      </c>
      <c r="D25" s="71">
        <v>65703192.68</v>
      </c>
      <c r="E25" s="71">
        <v>69093893.400000006</v>
      </c>
    </row>
    <row r="26" spans="1:5" ht="89.25" x14ac:dyDescent="0.2">
      <c r="A26" s="69" t="s">
        <v>768</v>
      </c>
      <c r="B26" s="70" t="s">
        <v>292</v>
      </c>
      <c r="C26" s="71">
        <v>306119.5</v>
      </c>
      <c r="D26" s="71">
        <v>346504.3</v>
      </c>
      <c r="E26" s="71">
        <v>367008.97</v>
      </c>
    </row>
    <row r="27" spans="1:5" ht="76.5" x14ac:dyDescent="0.2">
      <c r="A27" s="69" t="s">
        <v>769</v>
      </c>
      <c r="B27" s="70" t="s">
        <v>117</v>
      </c>
      <c r="C27" s="71">
        <v>66617493.93</v>
      </c>
      <c r="D27" s="71">
        <v>68664638.219999999</v>
      </c>
      <c r="E27" s="71">
        <v>71961496.760000005</v>
      </c>
    </row>
    <row r="28" spans="1:5" ht="76.5" x14ac:dyDescent="0.2">
      <c r="A28" s="69" t="s">
        <v>770</v>
      </c>
      <c r="B28" s="70" t="s">
        <v>118</v>
      </c>
      <c r="C28" s="71">
        <v>-7983380.5999999996</v>
      </c>
      <c r="D28" s="71">
        <v>-8197916.9000000004</v>
      </c>
      <c r="E28" s="71">
        <v>-8778592.2599999998</v>
      </c>
    </row>
    <row r="29" spans="1:5" x14ac:dyDescent="0.2">
      <c r="A29" s="69" t="s">
        <v>119</v>
      </c>
      <c r="B29" s="67" t="s">
        <v>120</v>
      </c>
      <c r="C29" s="68">
        <f>SUM(C30+C38+C41+C43+C45)</f>
        <v>155105000</v>
      </c>
      <c r="D29" s="68">
        <f>SUM(D30+D38+D41+D43+D45)</f>
        <v>120531000</v>
      </c>
      <c r="E29" s="68">
        <f>SUM(E30+E38+E41+E43+E45)</f>
        <v>120531000</v>
      </c>
    </row>
    <row r="30" spans="1:5" ht="30" customHeight="1" x14ac:dyDescent="0.2">
      <c r="A30" s="69" t="s">
        <v>121</v>
      </c>
      <c r="B30" s="70" t="s">
        <v>293</v>
      </c>
      <c r="C30" s="71">
        <f>SUM(C31+C34+C36)</f>
        <v>145105000</v>
      </c>
      <c r="D30" s="71">
        <f>SUM(D31+D34+D36)</f>
        <v>115031000</v>
      </c>
      <c r="E30" s="71">
        <f>SUM(E31+E34+E36)</f>
        <v>115031000</v>
      </c>
    </row>
    <row r="31" spans="1:5" ht="38.25" x14ac:dyDescent="0.2">
      <c r="A31" s="69" t="s">
        <v>94</v>
      </c>
      <c r="B31" s="70" t="s">
        <v>122</v>
      </c>
      <c r="C31" s="71">
        <f>SUM(C32:C33)</f>
        <v>105001000</v>
      </c>
      <c r="D31" s="71">
        <f t="shared" ref="D31:E31" si="3">SUM(D32:D33)</f>
        <v>70001000</v>
      </c>
      <c r="E31" s="71">
        <f t="shared" si="3"/>
        <v>70001000</v>
      </c>
    </row>
    <row r="32" spans="1:5" ht="37.5" customHeight="1" x14ac:dyDescent="0.2">
      <c r="A32" s="69" t="s">
        <v>123</v>
      </c>
      <c r="B32" s="70" t="s">
        <v>122</v>
      </c>
      <c r="C32" s="71">
        <f>65000000+40000000</f>
        <v>105000000</v>
      </c>
      <c r="D32" s="71">
        <v>70000000</v>
      </c>
      <c r="E32" s="71">
        <v>70000000</v>
      </c>
    </row>
    <row r="33" spans="1:5" ht="53.25" customHeight="1" x14ac:dyDescent="0.2">
      <c r="A33" s="72" t="s">
        <v>124</v>
      </c>
      <c r="B33" s="73" t="s">
        <v>294</v>
      </c>
      <c r="C33" s="71">
        <v>1000</v>
      </c>
      <c r="D33" s="71">
        <v>1000</v>
      </c>
      <c r="E33" s="71">
        <v>1000</v>
      </c>
    </row>
    <row r="34" spans="1:5" ht="38.25" x14ac:dyDescent="0.2">
      <c r="A34" s="69" t="s">
        <v>295</v>
      </c>
      <c r="B34" s="70" t="s">
        <v>125</v>
      </c>
      <c r="C34" s="71">
        <f>C35</f>
        <v>40094000</v>
      </c>
      <c r="D34" s="71">
        <f>D35</f>
        <v>45000000</v>
      </c>
      <c r="E34" s="71">
        <f>E35</f>
        <v>45000000</v>
      </c>
    </row>
    <row r="35" spans="1:5" ht="63.75" x14ac:dyDescent="0.2">
      <c r="A35" s="69" t="s">
        <v>126</v>
      </c>
      <c r="B35" s="70" t="s">
        <v>296</v>
      </c>
      <c r="C35" s="71">
        <f>30094000+10000000</f>
        <v>40094000</v>
      </c>
      <c r="D35" s="71">
        <v>45000000</v>
      </c>
      <c r="E35" s="71">
        <v>45000000</v>
      </c>
    </row>
    <row r="36" spans="1:5" ht="50.25" customHeight="1" x14ac:dyDescent="0.2">
      <c r="A36" s="69" t="s">
        <v>297</v>
      </c>
      <c r="B36" s="70" t="s">
        <v>298</v>
      </c>
      <c r="C36" s="71">
        <v>10000</v>
      </c>
      <c r="D36" s="71">
        <v>30000</v>
      </c>
      <c r="E36" s="71">
        <v>30000</v>
      </c>
    </row>
    <row r="37" spans="1:5" ht="0.75" hidden="1" customHeight="1" x14ac:dyDescent="0.2">
      <c r="A37" s="69" t="s">
        <v>297</v>
      </c>
      <c r="B37" s="70" t="s">
        <v>298</v>
      </c>
      <c r="C37" s="71"/>
      <c r="D37" s="71"/>
      <c r="E37" s="71"/>
    </row>
    <row r="38" spans="1:5" ht="25.5" hidden="1" x14ac:dyDescent="0.2">
      <c r="A38" s="69" t="s">
        <v>95</v>
      </c>
      <c r="B38" s="70" t="s">
        <v>299</v>
      </c>
      <c r="C38" s="71">
        <f>SUM(C39:C40)</f>
        <v>0</v>
      </c>
      <c r="D38" s="71">
        <f t="shared" ref="D38:E38" si="4">SUM(D39:D40)</f>
        <v>0</v>
      </c>
      <c r="E38" s="71">
        <f t="shared" si="4"/>
        <v>0</v>
      </c>
    </row>
    <row r="39" spans="1:5" ht="24.75" hidden="1" customHeight="1" x14ac:dyDescent="0.2">
      <c r="A39" s="69" t="s">
        <v>127</v>
      </c>
      <c r="B39" s="70" t="s">
        <v>299</v>
      </c>
      <c r="C39" s="71">
        <v>0</v>
      </c>
      <c r="D39" s="71">
        <v>0</v>
      </c>
      <c r="E39" s="71">
        <v>0</v>
      </c>
    </row>
    <row r="40" spans="1:5" ht="38.25" hidden="1" x14ac:dyDescent="0.2">
      <c r="A40" s="74" t="s">
        <v>128</v>
      </c>
      <c r="B40" s="75" t="s">
        <v>129</v>
      </c>
      <c r="C40" s="71"/>
      <c r="D40" s="71"/>
      <c r="E40" s="71"/>
    </row>
    <row r="41" spans="1:5" x14ac:dyDescent="0.2">
      <c r="A41" s="69" t="s">
        <v>300</v>
      </c>
      <c r="B41" s="70" t="s">
        <v>131</v>
      </c>
      <c r="C41" s="71">
        <f t="shared" ref="C41:E41" si="5">SUM(C42)</f>
        <v>3000000</v>
      </c>
      <c r="D41" s="71">
        <f t="shared" si="5"/>
        <v>1500000</v>
      </c>
      <c r="E41" s="71">
        <f t="shared" si="5"/>
        <v>1500000</v>
      </c>
    </row>
    <row r="42" spans="1:5" x14ac:dyDescent="0.2">
      <c r="A42" s="69" t="s">
        <v>130</v>
      </c>
      <c r="B42" s="70" t="s">
        <v>131</v>
      </c>
      <c r="C42" s="71">
        <v>3000000</v>
      </c>
      <c r="D42" s="71">
        <v>1500000</v>
      </c>
      <c r="E42" s="71">
        <v>1500000</v>
      </c>
    </row>
    <row r="43" spans="1:5" ht="25.5" x14ac:dyDescent="0.2">
      <c r="A43" s="69" t="s">
        <v>301</v>
      </c>
      <c r="B43" s="70" t="s">
        <v>302</v>
      </c>
      <c r="C43" s="71">
        <f>SUM(C44)</f>
        <v>7000000</v>
      </c>
      <c r="D43" s="71">
        <f t="shared" ref="D43:E43" si="6">SUM(D44)</f>
        <v>4000000</v>
      </c>
      <c r="E43" s="71">
        <f t="shared" si="6"/>
        <v>4000000</v>
      </c>
    </row>
    <row r="44" spans="1:5" ht="50.25" customHeight="1" x14ac:dyDescent="0.2">
      <c r="A44" s="69" t="s">
        <v>303</v>
      </c>
      <c r="B44" s="70" t="s">
        <v>304</v>
      </c>
      <c r="C44" s="71">
        <f>4000000+3000000</f>
        <v>7000000</v>
      </c>
      <c r="D44" s="71">
        <v>4000000</v>
      </c>
      <c r="E44" s="71">
        <v>4000000</v>
      </c>
    </row>
    <row r="45" spans="1:5" ht="0.75" hidden="1" customHeight="1" x14ac:dyDescent="0.2">
      <c r="A45" s="69" t="s">
        <v>668</v>
      </c>
      <c r="B45" s="76" t="s">
        <v>669</v>
      </c>
      <c r="C45" s="71">
        <v>0</v>
      </c>
      <c r="D45" s="71">
        <v>0</v>
      </c>
      <c r="E45" s="71">
        <v>0</v>
      </c>
    </row>
    <row r="46" spans="1:5" x14ac:dyDescent="0.2">
      <c r="A46" s="66" t="s">
        <v>132</v>
      </c>
      <c r="B46" s="67" t="s">
        <v>133</v>
      </c>
      <c r="C46" s="68">
        <f>SUM(C47)</f>
        <v>22600000</v>
      </c>
      <c r="D46" s="68">
        <f t="shared" ref="D46:E47" si="7">SUM(D47)</f>
        <v>23000000</v>
      </c>
      <c r="E46" s="68">
        <f t="shared" si="7"/>
        <v>23000000</v>
      </c>
    </row>
    <row r="47" spans="1:5" x14ac:dyDescent="0.2">
      <c r="A47" s="69" t="s">
        <v>134</v>
      </c>
      <c r="B47" s="70" t="s">
        <v>100</v>
      </c>
      <c r="C47" s="71">
        <f>SUM(C48)</f>
        <v>22600000</v>
      </c>
      <c r="D47" s="71">
        <f t="shared" si="7"/>
        <v>23000000</v>
      </c>
      <c r="E47" s="71">
        <f t="shared" si="7"/>
        <v>23000000</v>
      </c>
    </row>
    <row r="48" spans="1:5" ht="25.5" x14ac:dyDescent="0.2">
      <c r="A48" s="69" t="s">
        <v>135</v>
      </c>
      <c r="B48" s="70" t="s">
        <v>136</v>
      </c>
      <c r="C48" s="71">
        <v>22600000</v>
      </c>
      <c r="D48" s="71">
        <v>23000000</v>
      </c>
      <c r="E48" s="71">
        <v>23000000</v>
      </c>
    </row>
    <row r="49" spans="1:5" s="24" customFormat="1" x14ac:dyDescent="0.2">
      <c r="A49" s="66" t="s">
        <v>137</v>
      </c>
      <c r="B49" s="67" t="s">
        <v>138</v>
      </c>
      <c r="C49" s="68">
        <f>SUM(C50)</f>
        <v>5100000</v>
      </c>
      <c r="D49" s="68">
        <f t="shared" ref="D49:E50" si="8">SUM(D50)</f>
        <v>5100000</v>
      </c>
      <c r="E49" s="68">
        <f t="shared" si="8"/>
        <v>5100000</v>
      </c>
    </row>
    <row r="50" spans="1:5" ht="38.25" x14ac:dyDescent="0.2">
      <c r="A50" s="69" t="s">
        <v>139</v>
      </c>
      <c r="B50" s="70" t="s">
        <v>305</v>
      </c>
      <c r="C50" s="71">
        <f>SUM(C51)</f>
        <v>5100000</v>
      </c>
      <c r="D50" s="71">
        <f t="shared" si="8"/>
        <v>5100000</v>
      </c>
      <c r="E50" s="71">
        <f t="shared" si="8"/>
        <v>5100000</v>
      </c>
    </row>
    <row r="51" spans="1:5" ht="50.25" customHeight="1" x14ac:dyDescent="0.2">
      <c r="A51" s="69" t="s">
        <v>140</v>
      </c>
      <c r="B51" s="70" t="s">
        <v>141</v>
      </c>
      <c r="C51" s="71">
        <v>5100000</v>
      </c>
      <c r="D51" s="71">
        <v>5100000</v>
      </c>
      <c r="E51" s="71">
        <v>5100000</v>
      </c>
    </row>
    <row r="52" spans="1:5" ht="38.25" hidden="1" x14ac:dyDescent="0.2">
      <c r="A52" s="69" t="s">
        <v>142</v>
      </c>
      <c r="B52" s="70" t="s">
        <v>306</v>
      </c>
      <c r="C52" s="71">
        <f>SUM(C53)</f>
        <v>0</v>
      </c>
      <c r="D52" s="71">
        <f t="shared" ref="D52:E52" si="9">SUM(D53)</f>
        <v>0</v>
      </c>
      <c r="E52" s="71">
        <f t="shared" si="9"/>
        <v>0</v>
      </c>
    </row>
    <row r="53" spans="1:5" ht="25.5" hidden="1" x14ac:dyDescent="0.2">
      <c r="A53" s="69" t="s">
        <v>143</v>
      </c>
      <c r="B53" s="70" t="s">
        <v>148</v>
      </c>
      <c r="C53" s="71">
        <f>SUM(C54+C56)</f>
        <v>0</v>
      </c>
      <c r="D53" s="71">
        <f t="shared" ref="D53:E53" si="10">SUM(D54+D56)</f>
        <v>0</v>
      </c>
      <c r="E53" s="71">
        <f t="shared" si="10"/>
        <v>0</v>
      </c>
    </row>
    <row r="54" spans="1:5" ht="51" hidden="1" x14ac:dyDescent="0.2">
      <c r="A54" s="69" t="s">
        <v>144</v>
      </c>
      <c r="B54" s="70" t="s">
        <v>307</v>
      </c>
      <c r="C54" s="71">
        <f>SUM(C55)</f>
        <v>0</v>
      </c>
      <c r="D54" s="71">
        <f t="shared" ref="D54:E54" si="11">SUM(D55)</f>
        <v>0</v>
      </c>
      <c r="E54" s="71">
        <f t="shared" si="11"/>
        <v>0</v>
      </c>
    </row>
    <row r="55" spans="1:5" ht="63.75" hidden="1" x14ac:dyDescent="0.2">
      <c r="A55" s="69" t="s">
        <v>308</v>
      </c>
      <c r="B55" s="70" t="s">
        <v>309</v>
      </c>
      <c r="C55" s="71"/>
      <c r="D55" s="71"/>
      <c r="E55" s="71"/>
    </row>
    <row r="56" spans="1:5" hidden="1" x14ac:dyDescent="0.2">
      <c r="A56" s="69" t="s">
        <v>145</v>
      </c>
      <c r="B56" s="70" t="s">
        <v>146</v>
      </c>
      <c r="C56" s="71">
        <f>SUM(C57)</f>
        <v>0</v>
      </c>
      <c r="D56" s="71">
        <f t="shared" ref="D56:E56" si="12">SUM(D57)</f>
        <v>0</v>
      </c>
      <c r="E56" s="71">
        <f t="shared" si="12"/>
        <v>0</v>
      </c>
    </row>
    <row r="57" spans="1:5" ht="25.5" hidden="1" x14ac:dyDescent="0.2">
      <c r="A57" s="69" t="s">
        <v>310</v>
      </c>
      <c r="B57" s="70" t="s">
        <v>147</v>
      </c>
      <c r="C57" s="71"/>
      <c r="D57" s="71"/>
      <c r="E57" s="71"/>
    </row>
    <row r="58" spans="1:5" ht="51" x14ac:dyDescent="0.2">
      <c r="A58" s="66" t="s">
        <v>149</v>
      </c>
      <c r="B58" s="67" t="s">
        <v>150</v>
      </c>
      <c r="C58" s="68">
        <f>SUM(C59+C61+C72+C75+C65+C67)</f>
        <v>29054000</v>
      </c>
      <c r="D58" s="68">
        <f>SUM(D59+D61+D72+D75+D65+D67)</f>
        <v>22730000</v>
      </c>
      <c r="E58" s="68">
        <f>SUM(E59+E61+E72+E75+E65+E67)</f>
        <v>23630000</v>
      </c>
    </row>
    <row r="59" spans="1:5" ht="76.5" x14ac:dyDescent="0.2">
      <c r="A59" s="69" t="s">
        <v>311</v>
      </c>
      <c r="B59" s="70" t="s">
        <v>312</v>
      </c>
      <c r="C59" s="71">
        <f>SUM(C60)</f>
        <v>180000</v>
      </c>
      <c r="D59" s="71">
        <f t="shared" ref="D59:E59" si="13">SUM(D60)</f>
        <v>200000</v>
      </c>
      <c r="E59" s="71">
        <f t="shared" si="13"/>
        <v>200000</v>
      </c>
    </row>
    <row r="60" spans="1:5" ht="51" x14ac:dyDescent="0.2">
      <c r="A60" s="69" t="s">
        <v>96</v>
      </c>
      <c r="B60" s="70" t="s">
        <v>313</v>
      </c>
      <c r="C60" s="71">
        <v>180000</v>
      </c>
      <c r="D60" s="71">
        <v>200000</v>
      </c>
      <c r="E60" s="71">
        <v>200000</v>
      </c>
    </row>
    <row r="61" spans="1:5" ht="89.25" x14ac:dyDescent="0.2">
      <c r="A61" s="69" t="s">
        <v>315</v>
      </c>
      <c r="B61" s="70" t="s">
        <v>314</v>
      </c>
      <c r="C61" s="71">
        <f>SUM(C62:C64)</f>
        <v>23900000</v>
      </c>
      <c r="D61" s="71">
        <f>SUM(D62:D64)</f>
        <v>16000000</v>
      </c>
      <c r="E61" s="71">
        <f>SUM(E62:E64)</f>
        <v>16000000</v>
      </c>
    </row>
    <row r="62" spans="1:5" ht="101.25" customHeight="1" x14ac:dyDescent="0.2">
      <c r="A62" s="69" t="s">
        <v>316</v>
      </c>
      <c r="B62" s="70" t="s">
        <v>317</v>
      </c>
      <c r="C62" s="71">
        <f>14200000+5000000</f>
        <v>19200000</v>
      </c>
      <c r="D62" s="71">
        <f>12100000-1100000</f>
        <v>11000000</v>
      </c>
      <c r="E62" s="71">
        <f>11300000-300000</f>
        <v>11000000</v>
      </c>
    </row>
    <row r="63" spans="1:5" ht="76.5" hidden="1" x14ac:dyDescent="0.2">
      <c r="A63" s="69" t="s">
        <v>318</v>
      </c>
      <c r="B63" s="70" t="s">
        <v>319</v>
      </c>
      <c r="C63" s="71"/>
      <c r="D63" s="71"/>
      <c r="E63" s="71"/>
    </row>
    <row r="64" spans="1:5" ht="76.5" x14ac:dyDescent="0.2">
      <c r="A64" s="69" t="s">
        <v>320</v>
      </c>
      <c r="B64" s="70" t="s">
        <v>321</v>
      </c>
      <c r="C64" s="71">
        <v>4700000</v>
      </c>
      <c r="D64" s="71">
        <v>5000000</v>
      </c>
      <c r="E64" s="71">
        <v>5000000</v>
      </c>
    </row>
    <row r="65" spans="1:5" ht="89.25" x14ac:dyDescent="0.2">
      <c r="A65" s="69" t="s">
        <v>322</v>
      </c>
      <c r="B65" s="70" t="s">
        <v>323</v>
      </c>
      <c r="C65" s="71">
        <f>SUM(C66)</f>
        <v>380000</v>
      </c>
      <c r="D65" s="71">
        <f t="shared" ref="D65:E65" si="14">SUM(D66)</f>
        <v>380000</v>
      </c>
      <c r="E65" s="71">
        <f t="shared" si="14"/>
        <v>380000</v>
      </c>
    </row>
    <row r="66" spans="1:5" ht="76.5" x14ac:dyDescent="0.2">
      <c r="A66" s="69" t="s">
        <v>3</v>
      </c>
      <c r="B66" s="70" t="s">
        <v>324</v>
      </c>
      <c r="C66" s="71">
        <v>380000</v>
      </c>
      <c r="D66" s="71">
        <v>380000</v>
      </c>
      <c r="E66" s="71">
        <v>380000</v>
      </c>
    </row>
    <row r="67" spans="1:5" ht="89.25" x14ac:dyDescent="0.2">
      <c r="A67" s="69" t="s">
        <v>151</v>
      </c>
      <c r="B67" s="70" t="s">
        <v>325</v>
      </c>
      <c r="C67" s="71">
        <f>SUM(C68)</f>
        <v>1000000</v>
      </c>
      <c r="D67" s="71">
        <f t="shared" ref="D67:E67" si="15">SUM(D68)</f>
        <v>2000000</v>
      </c>
      <c r="E67" s="71">
        <f t="shared" si="15"/>
        <v>2000000</v>
      </c>
    </row>
    <row r="68" spans="1:5" ht="76.5" x14ac:dyDescent="0.2">
      <c r="A68" s="69" t="s">
        <v>0</v>
      </c>
      <c r="B68" s="70" t="s">
        <v>152</v>
      </c>
      <c r="C68" s="71">
        <v>1000000</v>
      </c>
      <c r="D68" s="71">
        <v>2000000</v>
      </c>
      <c r="E68" s="71">
        <v>2000000</v>
      </c>
    </row>
    <row r="69" spans="1:5" ht="51" hidden="1" x14ac:dyDescent="0.2">
      <c r="A69" s="69" t="s">
        <v>326</v>
      </c>
      <c r="B69" s="70" t="s">
        <v>327</v>
      </c>
      <c r="C69" s="71">
        <f>SUM(C70)</f>
        <v>0</v>
      </c>
      <c r="D69" s="71">
        <f t="shared" ref="D69:E70" si="16">SUM(D70)</f>
        <v>0</v>
      </c>
      <c r="E69" s="71">
        <f t="shared" si="16"/>
        <v>0</v>
      </c>
    </row>
    <row r="70" spans="1:5" ht="38.25" hidden="1" x14ac:dyDescent="0.2">
      <c r="A70" s="69" t="s">
        <v>328</v>
      </c>
      <c r="B70" s="70" t="s">
        <v>329</v>
      </c>
      <c r="C70" s="71">
        <f>SUM(C71)</f>
        <v>0</v>
      </c>
      <c r="D70" s="71">
        <f t="shared" si="16"/>
        <v>0</v>
      </c>
      <c r="E70" s="71">
        <f t="shared" si="16"/>
        <v>0</v>
      </c>
    </row>
    <row r="71" spans="1:5" ht="114.75" hidden="1" x14ac:dyDescent="0.2">
      <c r="A71" s="69" t="s">
        <v>330</v>
      </c>
      <c r="B71" s="70" t="s">
        <v>331</v>
      </c>
      <c r="C71" s="71">
        <v>0</v>
      </c>
      <c r="D71" s="71">
        <v>0</v>
      </c>
      <c r="E71" s="71">
        <v>0</v>
      </c>
    </row>
    <row r="72" spans="1:5" ht="25.5" x14ac:dyDescent="0.2">
      <c r="A72" s="69" t="s">
        <v>153</v>
      </c>
      <c r="B72" s="70" t="s">
        <v>154</v>
      </c>
      <c r="C72" s="71">
        <f>SUM(C73)</f>
        <v>61000</v>
      </c>
      <c r="D72" s="71">
        <f t="shared" ref="D72:E73" si="17">SUM(D73)</f>
        <v>50000</v>
      </c>
      <c r="E72" s="71">
        <f t="shared" si="17"/>
        <v>50000</v>
      </c>
    </row>
    <row r="73" spans="1:5" ht="51" x14ac:dyDescent="0.2">
      <c r="A73" s="69" t="s">
        <v>155</v>
      </c>
      <c r="B73" s="70" t="s">
        <v>332</v>
      </c>
      <c r="C73" s="71">
        <f>SUM(C74)</f>
        <v>61000</v>
      </c>
      <c r="D73" s="71">
        <f t="shared" si="17"/>
        <v>50000</v>
      </c>
      <c r="E73" s="71">
        <f t="shared" si="17"/>
        <v>50000</v>
      </c>
    </row>
    <row r="74" spans="1:5" ht="63.75" x14ac:dyDescent="0.2">
      <c r="A74" s="69" t="s">
        <v>1</v>
      </c>
      <c r="B74" s="70" t="s">
        <v>333</v>
      </c>
      <c r="C74" s="71">
        <v>61000</v>
      </c>
      <c r="D74" s="71">
        <v>50000</v>
      </c>
      <c r="E74" s="71">
        <v>50000</v>
      </c>
    </row>
    <row r="75" spans="1:5" ht="89.25" x14ac:dyDescent="0.2">
      <c r="A75" s="69" t="s">
        <v>334</v>
      </c>
      <c r="B75" s="70" t="s">
        <v>335</v>
      </c>
      <c r="C75" s="71">
        <f>SUM(C77,C78)</f>
        <v>3533000</v>
      </c>
      <c r="D75" s="71">
        <f>SUM(D77,D78)</f>
        <v>4100000</v>
      </c>
      <c r="E75" s="71">
        <f>SUM(E77,E78)</f>
        <v>5000000</v>
      </c>
    </row>
    <row r="76" spans="1:5" ht="76.5" hidden="1" x14ac:dyDescent="0.2">
      <c r="A76" s="69" t="s">
        <v>336</v>
      </c>
      <c r="B76" s="70" t="s">
        <v>337</v>
      </c>
      <c r="C76" s="71"/>
      <c r="D76" s="71"/>
      <c r="E76" s="71"/>
    </row>
    <row r="77" spans="1:5" ht="76.5" x14ac:dyDescent="0.2">
      <c r="A77" s="69" t="s">
        <v>338</v>
      </c>
      <c r="B77" s="70" t="s">
        <v>339</v>
      </c>
      <c r="C77" s="71">
        <v>1533000</v>
      </c>
      <c r="D77" s="71">
        <v>2100000</v>
      </c>
      <c r="E77" s="71">
        <v>3000000</v>
      </c>
    </row>
    <row r="78" spans="1:5" ht="96.75" customHeight="1" x14ac:dyDescent="0.2">
      <c r="A78" s="69" t="s">
        <v>705</v>
      </c>
      <c r="B78" s="70" t="s">
        <v>706</v>
      </c>
      <c r="C78" s="71">
        <v>2000000</v>
      </c>
      <c r="D78" s="71">
        <v>2000000</v>
      </c>
      <c r="E78" s="71">
        <v>2000000</v>
      </c>
    </row>
    <row r="79" spans="1:5" ht="25.5" x14ac:dyDescent="0.2">
      <c r="A79" s="66" t="s">
        <v>156</v>
      </c>
      <c r="B79" s="67" t="s">
        <v>157</v>
      </c>
      <c r="C79" s="68">
        <f>SUM(C80)</f>
        <v>570000</v>
      </c>
      <c r="D79" s="68">
        <f t="shared" ref="D79:E79" si="18">SUM(D80)</f>
        <v>560000</v>
      </c>
      <c r="E79" s="68">
        <f t="shared" si="18"/>
        <v>570000</v>
      </c>
    </row>
    <row r="80" spans="1:5" ht="25.5" x14ac:dyDescent="0.2">
      <c r="A80" s="69" t="s">
        <v>92</v>
      </c>
      <c r="B80" s="70" t="s">
        <v>93</v>
      </c>
      <c r="C80" s="71">
        <f>SUM(C81:C83)</f>
        <v>570000</v>
      </c>
      <c r="D80" s="71">
        <f t="shared" ref="D80:E80" si="19">SUM(D81:D83)</f>
        <v>560000</v>
      </c>
      <c r="E80" s="71">
        <f t="shared" si="19"/>
        <v>570000</v>
      </c>
    </row>
    <row r="81" spans="1:5" ht="25.5" x14ac:dyDescent="0.2">
      <c r="A81" s="69" t="s">
        <v>447</v>
      </c>
      <c r="B81" s="70" t="s">
        <v>158</v>
      </c>
      <c r="C81" s="71">
        <v>120000</v>
      </c>
      <c r="D81" s="71">
        <v>110000</v>
      </c>
      <c r="E81" s="71">
        <v>110000</v>
      </c>
    </row>
    <row r="82" spans="1:5" ht="25.5" x14ac:dyDescent="0.2">
      <c r="A82" s="69" t="s">
        <v>448</v>
      </c>
      <c r="B82" s="70" t="s">
        <v>159</v>
      </c>
      <c r="C82" s="71">
        <v>350000</v>
      </c>
      <c r="D82" s="71">
        <v>390000</v>
      </c>
      <c r="E82" s="71">
        <v>400000</v>
      </c>
    </row>
    <row r="83" spans="1:5" ht="25.5" x14ac:dyDescent="0.2">
      <c r="A83" s="69" t="s">
        <v>449</v>
      </c>
      <c r="B83" s="70" t="s">
        <v>160</v>
      </c>
      <c r="C83" s="71">
        <f>SUM(C84:C85)</f>
        <v>100000</v>
      </c>
      <c r="D83" s="71">
        <f t="shared" ref="D83:E83" si="20">SUM(D84:D85)</f>
        <v>60000</v>
      </c>
      <c r="E83" s="71">
        <f t="shared" si="20"/>
        <v>60000</v>
      </c>
    </row>
    <row r="84" spans="1:5" ht="11.25" customHeight="1" x14ac:dyDescent="0.2">
      <c r="A84" s="69" t="s">
        <v>450</v>
      </c>
      <c r="B84" s="70" t="s">
        <v>340</v>
      </c>
      <c r="C84" s="71">
        <v>100000</v>
      </c>
      <c r="D84" s="71">
        <v>60000</v>
      </c>
      <c r="E84" s="71">
        <v>60000</v>
      </c>
    </row>
    <row r="85" spans="1:5" ht="43.5" hidden="1" customHeight="1" x14ac:dyDescent="0.2">
      <c r="A85" s="69" t="s">
        <v>341</v>
      </c>
      <c r="B85" s="70" t="s">
        <v>342</v>
      </c>
      <c r="C85" s="71">
        <v>0</v>
      </c>
      <c r="D85" s="71"/>
      <c r="E85" s="71"/>
    </row>
    <row r="86" spans="1:5" ht="38.25" x14ac:dyDescent="0.2">
      <c r="A86" s="66" t="s">
        <v>161</v>
      </c>
      <c r="B86" s="67" t="s">
        <v>162</v>
      </c>
      <c r="C86" s="68">
        <f>SUM(C87+C90)</f>
        <v>53000000</v>
      </c>
      <c r="D86" s="68">
        <f t="shared" ref="D86:E86" si="21">SUM(D87+D90)</f>
        <v>54000000</v>
      </c>
      <c r="E86" s="68">
        <f t="shared" si="21"/>
        <v>54000000</v>
      </c>
    </row>
    <row r="87" spans="1:5" x14ac:dyDescent="0.2">
      <c r="A87" s="69" t="s">
        <v>343</v>
      </c>
      <c r="B87" s="70" t="s">
        <v>344</v>
      </c>
      <c r="C87" s="71">
        <f>SUM(C88)</f>
        <v>52000000</v>
      </c>
      <c r="D87" s="71">
        <f t="shared" ref="D87:E88" si="22">SUM(D88)</f>
        <v>53000000</v>
      </c>
      <c r="E87" s="71">
        <f t="shared" si="22"/>
        <v>53000000</v>
      </c>
    </row>
    <row r="88" spans="1:5" x14ac:dyDescent="0.2">
      <c r="A88" s="69" t="s">
        <v>345</v>
      </c>
      <c r="B88" s="70" t="s">
        <v>346</v>
      </c>
      <c r="C88" s="71">
        <f>SUM(C89)</f>
        <v>52000000</v>
      </c>
      <c r="D88" s="71">
        <f t="shared" si="22"/>
        <v>53000000</v>
      </c>
      <c r="E88" s="71">
        <f t="shared" si="22"/>
        <v>53000000</v>
      </c>
    </row>
    <row r="89" spans="1:5" ht="38.25" x14ac:dyDescent="0.2">
      <c r="A89" s="69" t="s">
        <v>163</v>
      </c>
      <c r="B89" s="70" t="s">
        <v>164</v>
      </c>
      <c r="C89" s="71">
        <f>50000000+2000000</f>
        <v>52000000</v>
      </c>
      <c r="D89" s="71">
        <v>53000000</v>
      </c>
      <c r="E89" s="71">
        <v>53000000</v>
      </c>
    </row>
    <row r="90" spans="1:5" ht="18.75" customHeight="1" x14ac:dyDescent="0.2">
      <c r="A90" s="69" t="s">
        <v>347</v>
      </c>
      <c r="B90" s="70" t="s">
        <v>348</v>
      </c>
      <c r="C90" s="71">
        <f>SUM(C91)</f>
        <v>1000000</v>
      </c>
      <c r="D90" s="71">
        <f t="shared" ref="D90:E91" si="23">SUM(D91)</f>
        <v>1000000</v>
      </c>
      <c r="E90" s="71">
        <f t="shared" si="23"/>
        <v>1000000</v>
      </c>
    </row>
    <row r="91" spans="1:5" ht="24.75" customHeight="1" x14ac:dyDescent="0.2">
      <c r="A91" s="69" t="s">
        <v>349</v>
      </c>
      <c r="B91" s="70" t="s">
        <v>350</v>
      </c>
      <c r="C91" s="71">
        <f>SUM(C92)</f>
        <v>1000000</v>
      </c>
      <c r="D91" s="71">
        <f t="shared" si="23"/>
        <v>1000000</v>
      </c>
      <c r="E91" s="71">
        <f t="shared" si="23"/>
        <v>1000000</v>
      </c>
    </row>
    <row r="92" spans="1:5" ht="27.75" customHeight="1" x14ac:dyDescent="0.2">
      <c r="A92" s="69" t="s">
        <v>165</v>
      </c>
      <c r="B92" s="70" t="s">
        <v>166</v>
      </c>
      <c r="C92" s="71">
        <v>1000000</v>
      </c>
      <c r="D92" s="71">
        <v>1000000</v>
      </c>
      <c r="E92" s="71">
        <v>1000000</v>
      </c>
    </row>
    <row r="93" spans="1:5" ht="24.75" customHeight="1" x14ac:dyDescent="0.2">
      <c r="A93" s="66" t="s">
        <v>167</v>
      </c>
      <c r="B93" s="67" t="s">
        <v>168</v>
      </c>
      <c r="C93" s="68">
        <f>SUM(C94+C98)</f>
        <v>90660000</v>
      </c>
      <c r="D93" s="68">
        <f>SUM(D94+D98)</f>
        <v>107060000</v>
      </c>
      <c r="E93" s="68">
        <f>SUM(E94+E98)</f>
        <v>118060000</v>
      </c>
    </row>
    <row r="94" spans="1:5" ht="91.5" customHeight="1" x14ac:dyDescent="0.2">
      <c r="A94" s="69" t="s">
        <v>169</v>
      </c>
      <c r="B94" s="70" t="s">
        <v>351</v>
      </c>
      <c r="C94" s="71">
        <f>SUM(C95)</f>
        <v>60000</v>
      </c>
      <c r="D94" s="71">
        <f t="shared" ref="D94:E94" si="24">SUM(D95)</f>
        <v>60000</v>
      </c>
      <c r="E94" s="71">
        <f t="shared" si="24"/>
        <v>60000</v>
      </c>
    </row>
    <row r="95" spans="1:5" ht="105" customHeight="1" x14ac:dyDescent="0.2">
      <c r="A95" s="69" t="s">
        <v>170</v>
      </c>
      <c r="B95" s="70" t="s">
        <v>352</v>
      </c>
      <c r="C95" s="71">
        <f>SUM(C96+C97)</f>
        <v>60000</v>
      </c>
      <c r="D95" s="71">
        <f>SUM(D96+D97)</f>
        <v>60000</v>
      </c>
      <c r="E95" s="71">
        <f>SUM(E96+E97)</f>
        <v>60000</v>
      </c>
    </row>
    <row r="96" spans="1:5" ht="102" customHeight="1" x14ac:dyDescent="0.2">
      <c r="A96" s="69" t="s">
        <v>171</v>
      </c>
      <c r="B96" s="70" t="s">
        <v>172</v>
      </c>
      <c r="C96" s="71">
        <v>50000</v>
      </c>
      <c r="D96" s="71">
        <v>50000</v>
      </c>
      <c r="E96" s="71">
        <v>50000</v>
      </c>
    </row>
    <row r="97" spans="1:5" ht="89.25" x14ac:dyDescent="0.2">
      <c r="A97" s="69" t="s">
        <v>743</v>
      </c>
      <c r="B97" s="70" t="s">
        <v>744</v>
      </c>
      <c r="C97" s="71">
        <v>10000</v>
      </c>
      <c r="D97" s="71">
        <v>10000</v>
      </c>
      <c r="E97" s="71">
        <v>10000</v>
      </c>
    </row>
    <row r="98" spans="1:5" ht="38.25" x14ac:dyDescent="0.2">
      <c r="A98" s="69" t="s">
        <v>173</v>
      </c>
      <c r="B98" s="70" t="s">
        <v>353</v>
      </c>
      <c r="C98" s="71">
        <f>SUM(C99)</f>
        <v>90600000</v>
      </c>
      <c r="D98" s="71">
        <f t="shared" ref="D98:E98" si="25">SUM(D99)</f>
        <v>107000000</v>
      </c>
      <c r="E98" s="71">
        <f t="shared" si="25"/>
        <v>118000000</v>
      </c>
    </row>
    <row r="99" spans="1:5" ht="38.25" x14ac:dyDescent="0.2">
      <c r="A99" s="69" t="s">
        <v>174</v>
      </c>
      <c r="B99" s="70" t="s">
        <v>175</v>
      </c>
      <c r="C99" s="71">
        <f>SUM(C100:C102)</f>
        <v>90600000</v>
      </c>
      <c r="D99" s="71">
        <f>SUM(D100:D102)</f>
        <v>107000000</v>
      </c>
      <c r="E99" s="71">
        <f>SUM(E100:E102)</f>
        <v>118000000</v>
      </c>
    </row>
    <row r="100" spans="1:5" ht="63.75" x14ac:dyDescent="0.2">
      <c r="A100" s="69" t="s">
        <v>354</v>
      </c>
      <c r="B100" s="70" t="s">
        <v>355</v>
      </c>
      <c r="C100" s="77">
        <f>59650000+6000000+8000000+30000000-20000000</f>
        <v>83650000</v>
      </c>
      <c r="D100" s="71">
        <f>60000000+20000000+20000000</f>
        <v>100000000</v>
      </c>
      <c r="E100" s="71">
        <f>60000000+50000000</f>
        <v>110000000</v>
      </c>
    </row>
    <row r="101" spans="1:5" ht="51" hidden="1" x14ac:dyDescent="0.2">
      <c r="A101" s="69" t="s">
        <v>176</v>
      </c>
      <c r="B101" s="70" t="s">
        <v>356</v>
      </c>
      <c r="C101" s="71"/>
      <c r="D101" s="71"/>
      <c r="E101" s="71"/>
    </row>
    <row r="102" spans="1:5" ht="51" x14ac:dyDescent="0.2">
      <c r="A102" s="69" t="s">
        <v>177</v>
      </c>
      <c r="B102" s="70" t="s">
        <v>178</v>
      </c>
      <c r="C102" s="71">
        <v>6950000</v>
      </c>
      <c r="D102" s="71">
        <v>7000000</v>
      </c>
      <c r="E102" s="71">
        <v>8000000</v>
      </c>
    </row>
    <row r="103" spans="1:5" ht="25.5" x14ac:dyDescent="0.2">
      <c r="A103" s="66" t="s">
        <v>179</v>
      </c>
      <c r="B103" s="67" t="s">
        <v>180</v>
      </c>
      <c r="C103" s="68">
        <f>SUM(C104+C113+C127)</f>
        <v>1950000</v>
      </c>
      <c r="D103" s="68">
        <f>SUM(D104+D113+D127)</f>
        <v>1950000</v>
      </c>
      <c r="E103" s="68">
        <f>SUM(E104+E113+E127)</f>
        <v>1950000</v>
      </c>
    </row>
    <row r="104" spans="1:5" ht="38.25" x14ac:dyDescent="0.2">
      <c r="A104" s="69" t="s">
        <v>658</v>
      </c>
      <c r="B104" s="70" t="s">
        <v>659</v>
      </c>
      <c r="C104" s="71">
        <f>SUM(C105:C112)</f>
        <v>850000</v>
      </c>
      <c r="D104" s="71">
        <f>SUM(D105:D112)</f>
        <v>850000</v>
      </c>
      <c r="E104" s="71">
        <f>SUM(E105:E112)</f>
        <v>850000</v>
      </c>
    </row>
    <row r="105" spans="1:5" ht="89.25" x14ac:dyDescent="0.2">
      <c r="A105" s="69" t="s">
        <v>645</v>
      </c>
      <c r="B105" s="70" t="s">
        <v>646</v>
      </c>
      <c r="C105" s="71">
        <v>10000</v>
      </c>
      <c r="D105" s="71">
        <v>10000</v>
      </c>
      <c r="E105" s="71">
        <v>10000</v>
      </c>
    </row>
    <row r="106" spans="1:5" ht="76.5" x14ac:dyDescent="0.2">
      <c r="A106" s="69" t="s">
        <v>502</v>
      </c>
      <c r="B106" s="70" t="s">
        <v>647</v>
      </c>
      <c r="C106" s="71">
        <v>400000</v>
      </c>
      <c r="D106" s="71">
        <v>400000</v>
      </c>
      <c r="E106" s="71">
        <v>400000</v>
      </c>
    </row>
    <row r="107" spans="1:5" ht="89.25" x14ac:dyDescent="0.2">
      <c r="A107" s="69" t="s">
        <v>648</v>
      </c>
      <c r="B107" s="70" t="s">
        <v>649</v>
      </c>
      <c r="C107" s="71">
        <v>200000</v>
      </c>
      <c r="D107" s="71">
        <v>200000</v>
      </c>
      <c r="E107" s="71">
        <v>200000</v>
      </c>
    </row>
    <row r="108" spans="1:5" ht="102" x14ac:dyDescent="0.2">
      <c r="A108" s="69" t="s">
        <v>650</v>
      </c>
      <c r="B108" s="70" t="s">
        <v>651</v>
      </c>
      <c r="C108" s="71">
        <v>50000</v>
      </c>
      <c r="D108" s="71">
        <v>50000</v>
      </c>
      <c r="E108" s="71">
        <v>50000</v>
      </c>
    </row>
    <row r="109" spans="1:5" ht="127.5" x14ac:dyDescent="0.2">
      <c r="A109" s="69" t="s">
        <v>652</v>
      </c>
      <c r="B109" s="70" t="s">
        <v>653</v>
      </c>
      <c r="C109" s="71">
        <v>25000</v>
      </c>
      <c r="D109" s="71">
        <v>25000</v>
      </c>
      <c r="E109" s="71">
        <v>25000</v>
      </c>
    </row>
    <row r="110" spans="1:5" ht="89.25" x14ac:dyDescent="0.2">
      <c r="A110" s="69" t="s">
        <v>720</v>
      </c>
      <c r="B110" s="70" t="s">
        <v>654</v>
      </c>
      <c r="C110" s="71">
        <v>5000</v>
      </c>
      <c r="D110" s="71">
        <v>5000</v>
      </c>
      <c r="E110" s="71">
        <v>5000</v>
      </c>
    </row>
    <row r="111" spans="1:5" ht="38.25" x14ac:dyDescent="0.2">
      <c r="A111" s="69" t="s">
        <v>655</v>
      </c>
      <c r="B111" s="70" t="s">
        <v>357</v>
      </c>
      <c r="C111" s="71">
        <v>100000</v>
      </c>
      <c r="D111" s="71">
        <v>100000</v>
      </c>
      <c r="E111" s="71">
        <v>100000</v>
      </c>
    </row>
    <row r="112" spans="1:5" ht="102" x14ac:dyDescent="0.2">
      <c r="A112" s="78" t="s">
        <v>656</v>
      </c>
      <c r="B112" s="70" t="s">
        <v>657</v>
      </c>
      <c r="C112" s="71">
        <v>60000</v>
      </c>
      <c r="D112" s="71">
        <v>60000</v>
      </c>
      <c r="E112" s="71">
        <v>60000</v>
      </c>
    </row>
    <row r="113" spans="1:5" ht="97.5" customHeight="1" x14ac:dyDescent="0.2">
      <c r="A113" s="79" t="s">
        <v>660</v>
      </c>
      <c r="B113" s="80" t="s">
        <v>661</v>
      </c>
      <c r="C113" s="71">
        <f>SUM(C114,C115)</f>
        <v>1000000</v>
      </c>
      <c r="D113" s="71">
        <f>SUM(D114,D115)</f>
        <v>1000000</v>
      </c>
      <c r="E113" s="71">
        <f>SUM(E114,E115)</f>
        <v>1000000</v>
      </c>
    </row>
    <row r="114" spans="1:5" ht="90" customHeight="1" x14ac:dyDescent="0.2">
      <c r="A114" s="81" t="s">
        <v>501</v>
      </c>
      <c r="B114" s="70" t="s">
        <v>662</v>
      </c>
      <c r="C114" s="71">
        <v>500000</v>
      </c>
      <c r="D114" s="71">
        <v>500000</v>
      </c>
      <c r="E114" s="71">
        <v>500000</v>
      </c>
    </row>
    <row r="115" spans="1:5" ht="76.5" x14ac:dyDescent="0.2">
      <c r="A115" s="69" t="s">
        <v>663</v>
      </c>
      <c r="B115" s="70" t="s">
        <v>664</v>
      </c>
      <c r="C115" s="71">
        <v>500000</v>
      </c>
      <c r="D115" s="71">
        <v>500000</v>
      </c>
      <c r="E115" s="71">
        <v>500000</v>
      </c>
    </row>
    <row r="116" spans="1:5" ht="0.75" hidden="1" customHeight="1" x14ac:dyDescent="0.2">
      <c r="A116" s="69" t="s">
        <v>451</v>
      </c>
      <c r="B116" s="70" t="s">
        <v>181</v>
      </c>
      <c r="C116" s="71">
        <v>0</v>
      </c>
      <c r="D116" s="71">
        <v>0</v>
      </c>
      <c r="E116" s="71">
        <v>0</v>
      </c>
    </row>
    <row r="117" spans="1:5" ht="63.75" hidden="1" x14ac:dyDescent="0.2">
      <c r="A117" s="69" t="s">
        <v>452</v>
      </c>
      <c r="B117" s="70" t="s">
        <v>182</v>
      </c>
      <c r="C117" s="71">
        <v>0</v>
      </c>
      <c r="D117" s="71">
        <v>0</v>
      </c>
      <c r="E117" s="71">
        <v>0</v>
      </c>
    </row>
    <row r="118" spans="1:5" ht="38.25" hidden="1" x14ac:dyDescent="0.2">
      <c r="A118" s="69" t="s">
        <v>358</v>
      </c>
      <c r="B118" s="70" t="s">
        <v>359</v>
      </c>
      <c r="C118" s="71">
        <f t="shared" ref="C118:D118" si="26">SUM(C119)</f>
        <v>0</v>
      </c>
      <c r="D118" s="71">
        <f t="shared" si="26"/>
        <v>0</v>
      </c>
      <c r="E118" s="71">
        <v>0</v>
      </c>
    </row>
    <row r="119" spans="1:5" ht="51" hidden="1" x14ac:dyDescent="0.2">
      <c r="A119" s="69" t="s">
        <v>360</v>
      </c>
      <c r="B119" s="70" t="s">
        <v>361</v>
      </c>
      <c r="C119" s="71">
        <v>0</v>
      </c>
      <c r="D119" s="71">
        <v>0</v>
      </c>
      <c r="E119" s="71">
        <v>0</v>
      </c>
    </row>
    <row r="120" spans="1:5" ht="63.75" hidden="1" x14ac:dyDescent="0.2">
      <c r="A120" s="69" t="s">
        <v>362</v>
      </c>
      <c r="B120" s="70" t="s">
        <v>363</v>
      </c>
      <c r="C120" s="71">
        <f>SUM(C121)</f>
        <v>0</v>
      </c>
      <c r="D120" s="71">
        <f t="shared" ref="D120:E120" si="27">SUM(D121)</f>
        <v>0</v>
      </c>
      <c r="E120" s="71">
        <f t="shared" si="27"/>
        <v>0</v>
      </c>
    </row>
    <row r="121" spans="1:5" ht="0.75" hidden="1" customHeight="1" x14ac:dyDescent="0.2">
      <c r="A121" s="69" t="s">
        <v>364</v>
      </c>
      <c r="B121" s="70" t="s">
        <v>365</v>
      </c>
      <c r="C121" s="71">
        <v>0</v>
      </c>
      <c r="D121" s="71">
        <v>0</v>
      </c>
      <c r="E121" s="71">
        <v>0</v>
      </c>
    </row>
    <row r="122" spans="1:5" ht="76.5" hidden="1" x14ac:dyDescent="0.2">
      <c r="A122" s="69" t="s">
        <v>453</v>
      </c>
      <c r="B122" s="70" t="s">
        <v>366</v>
      </c>
      <c r="C122" s="71">
        <v>0</v>
      </c>
      <c r="D122" s="71">
        <v>0</v>
      </c>
      <c r="E122" s="71">
        <v>0</v>
      </c>
    </row>
    <row r="123" spans="1:5" ht="38.25" hidden="1" x14ac:dyDescent="0.2">
      <c r="A123" s="69" t="s">
        <v>367</v>
      </c>
      <c r="B123" s="70" t="s">
        <v>368</v>
      </c>
      <c r="C123" s="71">
        <f>SUM(C124)</f>
        <v>0</v>
      </c>
      <c r="D123" s="71">
        <f t="shared" ref="D123:E123" si="28">SUM(D124)</f>
        <v>0</v>
      </c>
      <c r="E123" s="71">
        <f t="shared" si="28"/>
        <v>0</v>
      </c>
    </row>
    <row r="124" spans="1:5" ht="51" hidden="1" x14ac:dyDescent="0.2">
      <c r="A124" s="69" t="s">
        <v>369</v>
      </c>
      <c r="B124" s="70" t="s">
        <v>370</v>
      </c>
      <c r="C124" s="71">
        <v>0</v>
      </c>
      <c r="D124" s="71">
        <v>0</v>
      </c>
      <c r="E124" s="71">
        <v>0</v>
      </c>
    </row>
    <row r="125" spans="1:5" ht="25.5" hidden="1" x14ac:dyDescent="0.2">
      <c r="A125" s="69" t="s">
        <v>183</v>
      </c>
      <c r="B125" s="70" t="s">
        <v>184</v>
      </c>
      <c r="C125" s="71">
        <f>SUM(C126)</f>
        <v>0</v>
      </c>
      <c r="D125" s="71">
        <f t="shared" ref="D125:E125" si="29">SUM(D126)</f>
        <v>0</v>
      </c>
      <c r="E125" s="71">
        <f t="shared" si="29"/>
        <v>0</v>
      </c>
    </row>
    <row r="126" spans="1:5" ht="38.25" hidden="1" x14ac:dyDescent="0.2">
      <c r="A126" s="69" t="s">
        <v>454</v>
      </c>
      <c r="B126" s="70" t="s">
        <v>185</v>
      </c>
      <c r="C126" s="71">
        <v>0</v>
      </c>
      <c r="D126" s="71">
        <v>0</v>
      </c>
      <c r="E126" s="71">
        <v>0</v>
      </c>
    </row>
    <row r="127" spans="1:5" ht="114.75" x14ac:dyDescent="0.2">
      <c r="A127" s="69" t="s">
        <v>747</v>
      </c>
      <c r="B127" s="82" t="s">
        <v>748</v>
      </c>
      <c r="C127" s="71">
        <f>C128</f>
        <v>100000</v>
      </c>
      <c r="D127" s="71">
        <f>D128</f>
        <v>100000</v>
      </c>
      <c r="E127" s="71">
        <f>E128</f>
        <v>100000</v>
      </c>
    </row>
    <row r="128" spans="1:5" ht="76.5" x14ac:dyDescent="0.2">
      <c r="A128" s="69" t="s">
        <v>745</v>
      </c>
      <c r="B128" s="83" t="s">
        <v>746</v>
      </c>
      <c r="C128" s="71">
        <v>100000</v>
      </c>
      <c r="D128" s="71">
        <v>100000</v>
      </c>
      <c r="E128" s="71">
        <v>100000</v>
      </c>
    </row>
    <row r="129" spans="1:7" ht="18.75" customHeight="1" x14ac:dyDescent="0.2">
      <c r="A129" s="66" t="s">
        <v>186</v>
      </c>
      <c r="B129" s="67" t="s">
        <v>187</v>
      </c>
      <c r="C129" s="68">
        <f>SUM(C130+C132)</f>
        <v>500000</v>
      </c>
      <c r="D129" s="68">
        <f t="shared" ref="D129:E129" si="30">SUM(D130+D132)</f>
        <v>500000</v>
      </c>
      <c r="E129" s="68">
        <f t="shared" si="30"/>
        <v>500000</v>
      </c>
    </row>
    <row r="130" spans="1:7" ht="24" customHeight="1" x14ac:dyDescent="0.2">
      <c r="A130" s="69" t="s">
        <v>719</v>
      </c>
      <c r="B130" s="70" t="s">
        <v>372</v>
      </c>
      <c r="C130" s="71">
        <f>SUM(C131)</f>
        <v>500000</v>
      </c>
      <c r="D130" s="71">
        <f t="shared" ref="D130:E130" si="31">SUM(D131)</f>
        <v>500000</v>
      </c>
      <c r="E130" s="71">
        <f t="shared" si="31"/>
        <v>500000</v>
      </c>
    </row>
    <row r="131" spans="1:7" ht="36.75" customHeight="1" x14ac:dyDescent="0.2">
      <c r="A131" s="69" t="s">
        <v>373</v>
      </c>
      <c r="B131" s="70" t="s">
        <v>374</v>
      </c>
      <c r="C131" s="71">
        <v>500000</v>
      </c>
      <c r="D131" s="71">
        <v>500000</v>
      </c>
      <c r="E131" s="71">
        <v>500000</v>
      </c>
    </row>
    <row r="132" spans="1:7" ht="21" hidden="1" customHeight="1" x14ac:dyDescent="0.2">
      <c r="A132" s="69" t="s">
        <v>371</v>
      </c>
      <c r="B132" s="70" t="s">
        <v>372</v>
      </c>
      <c r="C132" s="71">
        <f>SUM(C133)</f>
        <v>0</v>
      </c>
      <c r="D132" s="71">
        <f t="shared" ref="D132:E132" si="32">SUM(D133)</f>
        <v>0</v>
      </c>
      <c r="E132" s="71">
        <f t="shared" si="32"/>
        <v>0</v>
      </c>
    </row>
    <row r="133" spans="1:7" ht="35.25" hidden="1" customHeight="1" x14ac:dyDescent="0.2">
      <c r="A133" s="69" t="s">
        <v>373</v>
      </c>
      <c r="B133" s="70" t="s">
        <v>374</v>
      </c>
      <c r="C133" s="71">
        <v>0</v>
      </c>
      <c r="D133" s="71">
        <v>0</v>
      </c>
      <c r="E133" s="71">
        <v>0</v>
      </c>
    </row>
    <row r="134" spans="1:7" x14ac:dyDescent="0.2">
      <c r="A134" s="66" t="s">
        <v>188</v>
      </c>
      <c r="B134" s="67" t="s">
        <v>375</v>
      </c>
      <c r="C134" s="68">
        <f>SUM(C135+C203)</f>
        <v>670018392.5200001</v>
      </c>
      <c r="D134" s="68">
        <f>SUM(D135+D203+D208)</f>
        <v>598724108.51999998</v>
      </c>
      <c r="E134" s="68">
        <f>SUM(E135+E203+E208)</f>
        <v>625145191.92999995</v>
      </c>
    </row>
    <row r="135" spans="1:7" ht="38.25" x14ac:dyDescent="0.2">
      <c r="A135" s="66" t="s">
        <v>189</v>
      </c>
      <c r="B135" s="67" t="s">
        <v>376</v>
      </c>
      <c r="C135" s="68">
        <f>SUM(C136+C142+C176+C194)</f>
        <v>663753304.45000005</v>
      </c>
      <c r="D135" s="68">
        <f>SUM(D136+D142+D176+D194)</f>
        <v>597724108.51999998</v>
      </c>
      <c r="E135" s="68">
        <f>SUM(E136+E142+E176+E194)</f>
        <v>624145191.92999995</v>
      </c>
    </row>
    <row r="136" spans="1:7" ht="42.75" customHeight="1" x14ac:dyDescent="0.2">
      <c r="A136" s="66" t="s">
        <v>405</v>
      </c>
      <c r="B136" s="67" t="s">
        <v>377</v>
      </c>
      <c r="C136" s="68">
        <f>SUM(C138:C140)</f>
        <v>14987096.09</v>
      </c>
      <c r="D136" s="68">
        <f>SUM(D138:D140)</f>
        <v>5337777.99</v>
      </c>
      <c r="E136" s="68">
        <f>SUM(E138:E140)</f>
        <v>5698795.2999999998</v>
      </c>
    </row>
    <row r="137" spans="1:7" ht="1.5" hidden="1" customHeight="1" x14ac:dyDescent="0.2">
      <c r="A137" s="69" t="s">
        <v>406</v>
      </c>
      <c r="B137" s="70" t="s">
        <v>190</v>
      </c>
      <c r="C137" s="71"/>
      <c r="D137" s="71"/>
      <c r="E137" s="71"/>
      <c r="G137" s="23" t="s">
        <v>461</v>
      </c>
    </row>
    <row r="138" spans="1:7" ht="33.75" customHeight="1" x14ac:dyDescent="0.2">
      <c r="A138" s="69" t="s">
        <v>407</v>
      </c>
      <c r="B138" s="70" t="s">
        <v>378</v>
      </c>
      <c r="C138" s="71">
        <v>0</v>
      </c>
      <c r="D138" s="71">
        <v>0</v>
      </c>
      <c r="E138" s="71">
        <v>0</v>
      </c>
    </row>
    <row r="139" spans="1:7" ht="33.75" customHeight="1" x14ac:dyDescent="0.2">
      <c r="A139" s="84" t="s">
        <v>667</v>
      </c>
      <c r="B139" s="85" t="s">
        <v>666</v>
      </c>
      <c r="C139" s="71">
        <v>7910936.0899999999</v>
      </c>
      <c r="D139" s="71">
        <v>5337777.99</v>
      </c>
      <c r="E139" s="71">
        <v>5698795.2999999998</v>
      </c>
    </row>
    <row r="140" spans="1:7" ht="25.5" hidden="1" x14ac:dyDescent="0.2">
      <c r="A140" s="69" t="s">
        <v>408</v>
      </c>
      <c r="B140" s="70" t="s">
        <v>191</v>
      </c>
      <c r="C140" s="71">
        <f>SUM(C141)</f>
        <v>7076160</v>
      </c>
      <c r="D140" s="71">
        <f>SUM(D141)</f>
        <v>0</v>
      </c>
      <c r="E140" s="71">
        <f>SUM(E141)</f>
        <v>0</v>
      </c>
    </row>
    <row r="141" spans="1:7" ht="42.75" customHeight="1" x14ac:dyDescent="0.2">
      <c r="A141" s="69" t="s">
        <v>409</v>
      </c>
      <c r="B141" s="70" t="s">
        <v>379</v>
      </c>
      <c r="C141" s="71">
        <v>7076160</v>
      </c>
      <c r="D141" s="71">
        <v>0</v>
      </c>
      <c r="E141" s="71">
        <v>0</v>
      </c>
    </row>
    <row r="142" spans="1:7" s="24" customFormat="1" ht="37.5" customHeight="1" x14ac:dyDescent="0.2">
      <c r="A142" s="66" t="s">
        <v>410</v>
      </c>
      <c r="B142" s="67" t="s">
        <v>380</v>
      </c>
      <c r="C142" s="68">
        <f>SUM(C145+C147+C150+C166+C152+C162+C170+C172+C174+C158+C160+C164+C168)</f>
        <v>83155909.670000002</v>
      </c>
      <c r="D142" s="68">
        <f>SUM(D145+D147+D150+D166+D152+D162+D170+D172+D174+D158+D160+D164+D168)</f>
        <v>37956818.659999996</v>
      </c>
      <c r="E142" s="68">
        <f>SUM(E145+E147+E150+E166+E152+E162+E170+E172+E174+E158+E160+E164+E168)</f>
        <v>35112383.469999999</v>
      </c>
    </row>
    <row r="143" spans="1:7" ht="38.25" hidden="1" customHeight="1" x14ac:dyDescent="0.2">
      <c r="A143" s="69" t="s">
        <v>411</v>
      </c>
      <c r="B143" s="70" t="s">
        <v>381</v>
      </c>
      <c r="C143" s="71">
        <f>SUM(C144)</f>
        <v>0</v>
      </c>
      <c r="D143" s="71">
        <v>0</v>
      </c>
      <c r="E143" s="71">
        <v>0</v>
      </c>
    </row>
    <row r="144" spans="1:7" ht="45.75" hidden="1" customHeight="1" x14ac:dyDescent="0.2">
      <c r="A144" s="69" t="s">
        <v>412</v>
      </c>
      <c r="B144" s="70" t="s">
        <v>382</v>
      </c>
      <c r="C144" s="71">
        <v>0</v>
      </c>
      <c r="D144" s="71">
        <v>0</v>
      </c>
      <c r="E144" s="71">
        <v>0</v>
      </c>
    </row>
    <row r="145" spans="1:5" ht="0.75" hidden="1" customHeight="1" x14ac:dyDescent="0.2">
      <c r="A145" s="69" t="s">
        <v>472</v>
      </c>
      <c r="B145" s="70" t="s">
        <v>721</v>
      </c>
      <c r="C145" s="71">
        <f>C146</f>
        <v>0</v>
      </c>
      <c r="D145" s="71">
        <f>D146</f>
        <v>0</v>
      </c>
      <c r="E145" s="71">
        <f>E146</f>
        <v>0</v>
      </c>
    </row>
    <row r="146" spans="1:5" ht="0.75" hidden="1" customHeight="1" x14ac:dyDescent="0.2">
      <c r="A146" s="69" t="s">
        <v>473</v>
      </c>
      <c r="B146" s="70" t="s">
        <v>722</v>
      </c>
      <c r="C146" s="71">
        <v>0</v>
      </c>
      <c r="D146" s="71">
        <v>0</v>
      </c>
      <c r="E146" s="71">
        <v>0</v>
      </c>
    </row>
    <row r="147" spans="1:5" ht="102.75" hidden="1" customHeight="1" x14ac:dyDescent="0.2">
      <c r="A147" s="69" t="s">
        <v>723</v>
      </c>
      <c r="B147" s="70" t="s">
        <v>724</v>
      </c>
      <c r="C147" s="71">
        <f>C148</f>
        <v>0</v>
      </c>
      <c r="D147" s="71">
        <f>D148</f>
        <v>0</v>
      </c>
      <c r="E147" s="71">
        <f>E148</f>
        <v>0</v>
      </c>
    </row>
    <row r="148" spans="1:5" ht="97.5" hidden="1" customHeight="1" x14ac:dyDescent="0.2">
      <c r="A148" s="69" t="s">
        <v>474</v>
      </c>
      <c r="B148" s="70" t="s">
        <v>725</v>
      </c>
      <c r="C148" s="71">
        <v>0</v>
      </c>
      <c r="D148" s="71">
        <v>0</v>
      </c>
      <c r="E148" s="71">
        <v>0</v>
      </c>
    </row>
    <row r="149" spans="1:5" ht="16.5" hidden="1" customHeight="1" x14ac:dyDescent="0.2">
      <c r="A149" s="69" t="s">
        <v>481</v>
      </c>
      <c r="B149" s="70" t="s">
        <v>475</v>
      </c>
      <c r="C149" s="71"/>
      <c r="D149" s="71">
        <v>0</v>
      </c>
      <c r="E149" s="71">
        <v>0</v>
      </c>
    </row>
    <row r="150" spans="1:5" ht="57" customHeight="1" x14ac:dyDescent="0.2">
      <c r="A150" s="69" t="s">
        <v>771</v>
      </c>
      <c r="B150" s="70" t="s">
        <v>772</v>
      </c>
      <c r="C150" s="71">
        <f t="shared" ref="C150:E150" si="33">SUM(C151)</f>
        <v>700000</v>
      </c>
      <c r="D150" s="71">
        <f t="shared" si="33"/>
        <v>0</v>
      </c>
      <c r="E150" s="71">
        <f t="shared" si="33"/>
        <v>0</v>
      </c>
    </row>
    <row r="151" spans="1:5" ht="73.5" customHeight="1" x14ac:dyDescent="0.2">
      <c r="A151" s="69" t="s">
        <v>773</v>
      </c>
      <c r="B151" s="70" t="s">
        <v>774</v>
      </c>
      <c r="C151" s="86">
        <v>700000</v>
      </c>
      <c r="D151" s="71">
        <v>0</v>
      </c>
      <c r="E151" s="71">
        <v>0</v>
      </c>
    </row>
    <row r="152" spans="1:5" ht="89.25" x14ac:dyDescent="0.2">
      <c r="A152" s="69" t="s">
        <v>775</v>
      </c>
      <c r="B152" s="70" t="s">
        <v>776</v>
      </c>
      <c r="C152" s="71">
        <f t="shared" ref="C152:E152" si="34">SUM(C153)</f>
        <v>4483516.16</v>
      </c>
      <c r="D152" s="71">
        <f t="shared" si="34"/>
        <v>0</v>
      </c>
      <c r="E152" s="71">
        <f t="shared" si="34"/>
        <v>0</v>
      </c>
    </row>
    <row r="153" spans="1:5" ht="89.25" customHeight="1" x14ac:dyDescent="0.2">
      <c r="A153" s="69" t="s">
        <v>777</v>
      </c>
      <c r="B153" s="70" t="s">
        <v>778</v>
      </c>
      <c r="C153" s="71">
        <v>4483516.16</v>
      </c>
      <c r="D153" s="71">
        <v>0</v>
      </c>
      <c r="E153" s="71">
        <v>0</v>
      </c>
    </row>
    <row r="154" spans="1:5" ht="67.5" hidden="1" customHeight="1" x14ac:dyDescent="0.2">
      <c r="A154" s="69" t="s">
        <v>455</v>
      </c>
      <c r="B154" s="70" t="s">
        <v>458</v>
      </c>
      <c r="C154" s="71">
        <f t="shared" ref="C154:E154" si="35">SUM(C155)</f>
        <v>0</v>
      </c>
      <c r="D154" s="71">
        <f t="shared" si="35"/>
        <v>0</v>
      </c>
      <c r="E154" s="71">
        <f t="shared" si="35"/>
        <v>0</v>
      </c>
    </row>
    <row r="155" spans="1:5" ht="74.25" hidden="1" customHeight="1" x14ac:dyDescent="0.2">
      <c r="A155" s="69" t="s">
        <v>456</v>
      </c>
      <c r="B155" s="70" t="s">
        <v>457</v>
      </c>
      <c r="C155" s="71"/>
      <c r="D155" s="71">
        <v>0</v>
      </c>
      <c r="E155" s="71">
        <v>0</v>
      </c>
    </row>
    <row r="156" spans="1:5" ht="69" hidden="1" customHeight="1" x14ac:dyDescent="0.2">
      <c r="A156" s="69" t="s">
        <v>413</v>
      </c>
      <c r="B156" s="70" t="s">
        <v>383</v>
      </c>
      <c r="C156" s="71">
        <f>SUM(C157)</f>
        <v>0</v>
      </c>
      <c r="D156" s="71">
        <f t="shared" ref="D156:E156" si="36">SUM(D157)</f>
        <v>0</v>
      </c>
      <c r="E156" s="71">
        <f t="shared" si="36"/>
        <v>0</v>
      </c>
    </row>
    <row r="157" spans="1:5" ht="63" hidden="1" customHeight="1" x14ac:dyDescent="0.2">
      <c r="A157" s="69" t="s">
        <v>414</v>
      </c>
      <c r="B157" s="70" t="s">
        <v>384</v>
      </c>
      <c r="C157" s="71"/>
      <c r="D157" s="71"/>
      <c r="E157" s="71"/>
    </row>
    <row r="158" spans="1:5" ht="69" customHeight="1" x14ac:dyDescent="0.2">
      <c r="A158" s="69" t="s">
        <v>779</v>
      </c>
      <c r="B158" s="70" t="s">
        <v>780</v>
      </c>
      <c r="C158" s="71">
        <f t="shared" ref="C158:E160" si="37">SUM(C159)</f>
        <v>7081082.3399999999</v>
      </c>
      <c r="D158" s="71">
        <f>D159</f>
        <v>0</v>
      </c>
      <c r="E158" s="71">
        <f t="shared" si="37"/>
        <v>0</v>
      </c>
    </row>
    <row r="159" spans="1:5" ht="102" customHeight="1" x14ac:dyDescent="0.2">
      <c r="A159" s="69" t="s">
        <v>781</v>
      </c>
      <c r="B159" s="70" t="s">
        <v>782</v>
      </c>
      <c r="C159" s="71">
        <v>7081082.3399999999</v>
      </c>
      <c r="D159" s="71">
        <v>0</v>
      </c>
      <c r="E159" s="71">
        <v>0</v>
      </c>
    </row>
    <row r="160" spans="1:5" s="87" customFormat="1" ht="89.25" hidden="1" customHeight="1" x14ac:dyDescent="0.2">
      <c r="A160" s="69" t="s">
        <v>783</v>
      </c>
      <c r="B160" s="70" t="s">
        <v>784</v>
      </c>
      <c r="C160" s="71">
        <f t="shared" si="37"/>
        <v>0</v>
      </c>
      <c r="D160" s="71">
        <f t="shared" si="37"/>
        <v>0</v>
      </c>
      <c r="E160" s="71">
        <f t="shared" si="37"/>
        <v>0</v>
      </c>
    </row>
    <row r="161" spans="1:5" s="87" customFormat="1" ht="93.75" hidden="1" customHeight="1" x14ac:dyDescent="0.2">
      <c r="A161" s="69" t="s">
        <v>785</v>
      </c>
      <c r="B161" s="70" t="s">
        <v>786</v>
      </c>
      <c r="C161" s="71">
        <v>0</v>
      </c>
      <c r="D161" s="71">
        <v>0</v>
      </c>
      <c r="E161" s="71">
        <v>0</v>
      </c>
    </row>
    <row r="162" spans="1:5" ht="36" customHeight="1" x14ac:dyDescent="0.2">
      <c r="A162" s="69" t="s">
        <v>415</v>
      </c>
      <c r="B162" s="70" t="s">
        <v>385</v>
      </c>
      <c r="C162" s="71">
        <f t="shared" ref="C162:E162" si="38">SUM(C163)</f>
        <v>1627549.41</v>
      </c>
      <c r="D162" s="71">
        <f t="shared" si="38"/>
        <v>3460357.09</v>
      </c>
      <c r="E162" s="71">
        <f t="shared" si="38"/>
        <v>3466002.71</v>
      </c>
    </row>
    <row r="163" spans="1:5" ht="38.25" customHeight="1" x14ac:dyDescent="0.2">
      <c r="A163" s="69" t="s">
        <v>416</v>
      </c>
      <c r="B163" s="70" t="s">
        <v>386</v>
      </c>
      <c r="C163" s="71">
        <v>1627549.41</v>
      </c>
      <c r="D163" s="71">
        <v>3460357.09</v>
      </c>
      <c r="E163" s="71">
        <v>3466002.71</v>
      </c>
    </row>
    <row r="164" spans="1:5" ht="34.5" customHeight="1" x14ac:dyDescent="0.2">
      <c r="A164" s="69" t="s">
        <v>417</v>
      </c>
      <c r="B164" s="70" t="s">
        <v>387</v>
      </c>
      <c r="C164" s="71">
        <f>SUM(C165)</f>
        <v>197890.41</v>
      </c>
      <c r="D164" s="71">
        <f t="shared" ref="D164:E164" si="39">SUM(D165)</f>
        <v>195216.22</v>
      </c>
      <c r="E164" s="71">
        <f t="shared" si="39"/>
        <v>197890.41</v>
      </c>
    </row>
    <row r="165" spans="1:5" ht="26.25" customHeight="1" x14ac:dyDescent="0.2">
      <c r="A165" s="69" t="s">
        <v>418</v>
      </c>
      <c r="B165" s="70" t="s">
        <v>388</v>
      </c>
      <c r="C165" s="71">
        <v>197890.41</v>
      </c>
      <c r="D165" s="71">
        <v>195216.22</v>
      </c>
      <c r="E165" s="71">
        <v>197890.41</v>
      </c>
    </row>
    <row r="166" spans="1:5" ht="61.5" customHeight="1" x14ac:dyDescent="0.2">
      <c r="A166" s="69" t="s">
        <v>413</v>
      </c>
      <c r="B166" s="70" t="s">
        <v>383</v>
      </c>
      <c r="C166" s="71">
        <f t="shared" ref="C166:E166" si="40">SUM(C167)</f>
        <v>0</v>
      </c>
      <c r="D166" s="71">
        <f t="shared" si="40"/>
        <v>986486.49</v>
      </c>
      <c r="E166" s="71">
        <f t="shared" si="40"/>
        <v>0</v>
      </c>
    </row>
    <row r="167" spans="1:5" ht="71.25" customHeight="1" x14ac:dyDescent="0.2">
      <c r="A167" s="69" t="s">
        <v>414</v>
      </c>
      <c r="B167" s="70" t="s">
        <v>384</v>
      </c>
      <c r="C167" s="71">
        <v>0</v>
      </c>
      <c r="D167" s="71">
        <v>986486.49</v>
      </c>
      <c r="E167" s="71">
        <v>0</v>
      </c>
    </row>
    <row r="168" spans="1:5" ht="54.75" customHeight="1" x14ac:dyDescent="0.2">
      <c r="A168" s="69" t="s">
        <v>787</v>
      </c>
      <c r="B168" s="70" t="s">
        <v>788</v>
      </c>
      <c r="C168" s="71">
        <f>C169</f>
        <v>1380976.77</v>
      </c>
      <c r="D168" s="71">
        <f>D169</f>
        <v>1538719.15</v>
      </c>
      <c r="E168" s="71">
        <f>E169</f>
        <v>1559797.49</v>
      </c>
    </row>
    <row r="169" spans="1:5" ht="54.75" customHeight="1" x14ac:dyDescent="0.2">
      <c r="A169" s="69" t="s">
        <v>789</v>
      </c>
      <c r="B169" s="70" t="s">
        <v>790</v>
      </c>
      <c r="C169" s="71">
        <v>1380976.77</v>
      </c>
      <c r="D169" s="71">
        <v>1538719.15</v>
      </c>
      <c r="E169" s="71">
        <v>1559797.49</v>
      </c>
    </row>
    <row r="170" spans="1:5" ht="63.75" customHeight="1" x14ac:dyDescent="0.2">
      <c r="A170" s="69" t="s">
        <v>484</v>
      </c>
      <c r="B170" s="70" t="s">
        <v>483</v>
      </c>
      <c r="C170" s="71">
        <f>C171</f>
        <v>10838105.98</v>
      </c>
      <c r="D170" s="71">
        <f>D171</f>
        <v>10697112.75</v>
      </c>
      <c r="E170" s="71">
        <f>E171</f>
        <v>10236365.9</v>
      </c>
    </row>
    <row r="171" spans="1:5" ht="51.75" customHeight="1" x14ac:dyDescent="0.2">
      <c r="A171" s="69" t="s">
        <v>485</v>
      </c>
      <c r="B171" s="70" t="s">
        <v>483</v>
      </c>
      <c r="C171" s="71">
        <v>10838105.98</v>
      </c>
      <c r="D171" s="71">
        <v>10697112.75</v>
      </c>
      <c r="E171" s="71">
        <v>10236365.9</v>
      </c>
    </row>
    <row r="172" spans="1:5" ht="30" customHeight="1" x14ac:dyDescent="0.2">
      <c r="A172" s="69" t="s">
        <v>419</v>
      </c>
      <c r="B172" s="70" t="s">
        <v>486</v>
      </c>
      <c r="C172" s="71">
        <f>SUM(C173)</f>
        <v>5758674.4299999997</v>
      </c>
      <c r="D172" s="71">
        <f t="shared" ref="D172:E172" si="41">SUM(D173)</f>
        <v>0</v>
      </c>
      <c r="E172" s="71">
        <f t="shared" si="41"/>
        <v>0</v>
      </c>
    </row>
    <row r="173" spans="1:5" ht="32.25" customHeight="1" x14ac:dyDescent="0.2">
      <c r="A173" s="69" t="s">
        <v>420</v>
      </c>
      <c r="B173" s="70" t="s">
        <v>486</v>
      </c>
      <c r="C173" s="71">
        <v>5758674.4299999997</v>
      </c>
      <c r="D173" s="71">
        <v>0</v>
      </c>
      <c r="E173" s="71">
        <v>0</v>
      </c>
    </row>
    <row r="174" spans="1:5" x14ac:dyDescent="0.2">
      <c r="A174" s="69" t="s">
        <v>421</v>
      </c>
      <c r="B174" s="70" t="s">
        <v>192</v>
      </c>
      <c r="C174" s="71">
        <f>SUM(C175)</f>
        <v>51088114.170000002</v>
      </c>
      <c r="D174" s="71">
        <f>SUM(D175)</f>
        <v>21078926.960000001</v>
      </c>
      <c r="E174" s="71">
        <f>SUM(E175)</f>
        <v>19652326.960000001</v>
      </c>
    </row>
    <row r="175" spans="1:5" ht="25.5" x14ac:dyDescent="0.2">
      <c r="A175" s="69" t="s">
        <v>422</v>
      </c>
      <c r="B175" s="70" t="s">
        <v>193</v>
      </c>
      <c r="C175" s="71">
        <v>51088114.170000002</v>
      </c>
      <c r="D175" s="71">
        <v>21078926.960000001</v>
      </c>
      <c r="E175" s="71">
        <v>19652326.960000001</v>
      </c>
    </row>
    <row r="176" spans="1:5" s="24" customFormat="1" ht="25.5" x14ac:dyDescent="0.2">
      <c r="A176" s="66" t="s">
        <v>423</v>
      </c>
      <c r="B176" s="67" t="s">
        <v>389</v>
      </c>
      <c r="C176" s="68">
        <f>SUM(C177+C179+C183+C184+C188+C190+C192+C186)</f>
        <v>455739182.72000003</v>
      </c>
      <c r="D176" s="68">
        <f>SUM(D177+D179+D183+D184+D188+D190+D192+D186)</f>
        <v>478103116.52999997</v>
      </c>
      <c r="E176" s="68">
        <f t="shared" ref="E176" si="42">SUM(E177+E179+E182+E184+E188+E190+E192+E186)</f>
        <v>507130399.72999996</v>
      </c>
    </row>
    <row r="177" spans="1:5" ht="38.25" x14ac:dyDescent="0.2">
      <c r="A177" s="69" t="s">
        <v>424</v>
      </c>
      <c r="B177" s="70" t="s">
        <v>196</v>
      </c>
      <c r="C177" s="71">
        <f t="shared" ref="C177:E177" si="43">SUM(C178)</f>
        <v>452734575.99000001</v>
      </c>
      <c r="D177" s="71">
        <f t="shared" si="43"/>
        <v>473075425.95999998</v>
      </c>
      <c r="E177" s="71">
        <f t="shared" si="43"/>
        <v>503527695.88999999</v>
      </c>
    </row>
    <row r="178" spans="1:5" ht="38.25" x14ac:dyDescent="0.2">
      <c r="A178" s="69" t="s">
        <v>425</v>
      </c>
      <c r="B178" s="70" t="s">
        <v>390</v>
      </c>
      <c r="C178" s="71">
        <v>452734575.99000001</v>
      </c>
      <c r="D178" s="71">
        <v>473075425.95999998</v>
      </c>
      <c r="E178" s="71">
        <v>503527695.88999999</v>
      </c>
    </row>
    <row r="179" spans="1:5" ht="76.5" x14ac:dyDescent="0.2">
      <c r="A179" s="69" t="s">
        <v>426</v>
      </c>
      <c r="B179" s="70" t="s">
        <v>391</v>
      </c>
      <c r="C179" s="71">
        <f>SUM(C180)</f>
        <v>1912580.68</v>
      </c>
      <c r="D179" s="71">
        <f t="shared" ref="D179" si="44">SUM(D180)</f>
        <v>2255464.7599999998</v>
      </c>
      <c r="E179" s="71">
        <f>SUM(E180)</f>
        <v>2255464.7599999998</v>
      </c>
    </row>
    <row r="180" spans="1:5" ht="76.5" customHeight="1" x14ac:dyDescent="0.2">
      <c r="A180" s="69" t="s">
        <v>427</v>
      </c>
      <c r="B180" s="70" t="s">
        <v>392</v>
      </c>
      <c r="C180" s="71">
        <v>1912580.68</v>
      </c>
      <c r="D180" s="71">
        <v>2255464.7599999998</v>
      </c>
      <c r="E180" s="71">
        <v>2255464.7599999998</v>
      </c>
    </row>
    <row r="181" spans="1:5" ht="30" hidden="1" customHeight="1" x14ac:dyDescent="0.2">
      <c r="A181" s="69" t="s">
        <v>425</v>
      </c>
      <c r="B181" s="70" t="s">
        <v>499</v>
      </c>
      <c r="C181" s="71"/>
      <c r="D181" s="71"/>
      <c r="E181" s="71"/>
    </row>
    <row r="182" spans="1:5" ht="38.25" x14ac:dyDescent="0.2">
      <c r="A182" s="69" t="s">
        <v>428</v>
      </c>
      <c r="B182" s="70" t="s">
        <v>195</v>
      </c>
      <c r="C182" s="71">
        <f>SUM(C183)</f>
        <v>1078472.51</v>
      </c>
      <c r="D182" s="71">
        <f>D183</f>
        <v>1144469.6200000001</v>
      </c>
      <c r="E182" s="71">
        <f>E183</f>
        <v>1247681.01</v>
      </c>
    </row>
    <row r="183" spans="1:5" ht="51" x14ac:dyDescent="0.2">
      <c r="A183" s="69" t="s">
        <v>429</v>
      </c>
      <c r="B183" s="70" t="s">
        <v>393</v>
      </c>
      <c r="C183" s="71">
        <v>1078472.51</v>
      </c>
      <c r="D183" s="71">
        <v>1144469.6200000001</v>
      </c>
      <c r="E183" s="71">
        <v>1247681.01</v>
      </c>
    </row>
    <row r="184" spans="1:5" ht="51" x14ac:dyDescent="0.2">
      <c r="A184" s="69" t="s">
        <v>430</v>
      </c>
      <c r="B184" s="70" t="s">
        <v>394</v>
      </c>
      <c r="C184" s="71">
        <f>SUM(C185)</f>
        <v>13553.54</v>
      </c>
      <c r="D184" s="71">
        <f t="shared" ref="D184" si="45">SUM(D185)</f>
        <v>14146.19</v>
      </c>
      <c r="E184" s="71">
        <f>SUM(E185)</f>
        <v>99558.07</v>
      </c>
    </row>
    <row r="185" spans="1:5" ht="62.25" customHeight="1" x14ac:dyDescent="0.2">
      <c r="A185" s="69" t="s">
        <v>431</v>
      </c>
      <c r="B185" s="70" t="s">
        <v>395</v>
      </c>
      <c r="C185" s="71">
        <v>13553.54</v>
      </c>
      <c r="D185" s="71">
        <v>14146.19</v>
      </c>
      <c r="E185" s="71">
        <v>99558.07</v>
      </c>
    </row>
    <row r="186" spans="1:5" ht="19.5" hidden="1" customHeight="1" x14ac:dyDescent="0.2">
      <c r="A186" s="69" t="s">
        <v>726</v>
      </c>
      <c r="B186" s="70" t="s">
        <v>665</v>
      </c>
      <c r="C186" s="71">
        <f t="shared" ref="C186:E186" si="46">SUM(C187)</f>
        <v>0</v>
      </c>
      <c r="D186" s="71">
        <f t="shared" si="46"/>
        <v>0</v>
      </c>
      <c r="E186" s="71">
        <f t="shared" si="46"/>
        <v>0</v>
      </c>
    </row>
    <row r="187" spans="1:5" ht="43.5" hidden="1" customHeight="1" x14ac:dyDescent="0.2">
      <c r="A187" s="69" t="s">
        <v>727</v>
      </c>
      <c r="B187" s="70" t="s">
        <v>728</v>
      </c>
      <c r="C187" s="71">
        <v>0</v>
      </c>
      <c r="D187" s="71">
        <v>0</v>
      </c>
      <c r="E187" s="71">
        <v>0</v>
      </c>
    </row>
    <row r="188" spans="1:5" ht="71.25" customHeight="1" x14ac:dyDescent="0.2">
      <c r="A188" s="69" t="s">
        <v>476</v>
      </c>
      <c r="B188" s="70" t="s">
        <v>478</v>
      </c>
      <c r="C188" s="71">
        <f t="shared" ref="C188:E188" si="47">SUM(C189)</f>
        <v>0</v>
      </c>
      <c r="D188" s="71">
        <f t="shared" si="47"/>
        <v>1613610</v>
      </c>
      <c r="E188" s="71">
        <f t="shared" si="47"/>
        <v>0</v>
      </c>
    </row>
    <row r="189" spans="1:5" ht="72.75" customHeight="1" x14ac:dyDescent="0.2">
      <c r="A189" s="69" t="s">
        <v>477</v>
      </c>
      <c r="B189" s="70" t="s">
        <v>478</v>
      </c>
      <c r="C189" s="71"/>
      <c r="D189" s="71">
        <v>1613610</v>
      </c>
      <c r="E189" s="71">
        <v>0</v>
      </c>
    </row>
    <row r="190" spans="1:5" ht="35.25" hidden="1" customHeight="1" x14ac:dyDescent="0.2">
      <c r="A190" s="69" t="s">
        <v>432</v>
      </c>
      <c r="B190" s="70" t="s">
        <v>194</v>
      </c>
      <c r="C190" s="71">
        <f>SUM(C191)</f>
        <v>0</v>
      </c>
      <c r="D190" s="71">
        <f t="shared" ref="D190:E190" si="48">SUM(D191)</f>
        <v>0</v>
      </c>
      <c r="E190" s="71">
        <f t="shared" si="48"/>
        <v>0</v>
      </c>
    </row>
    <row r="191" spans="1:5" ht="32.25" hidden="1" customHeight="1" x14ac:dyDescent="0.2">
      <c r="A191" s="69" t="s">
        <v>433</v>
      </c>
      <c r="B191" s="70" t="s">
        <v>396</v>
      </c>
      <c r="C191" s="71">
        <v>0</v>
      </c>
      <c r="D191" s="71">
        <v>0</v>
      </c>
      <c r="E191" s="71">
        <v>0</v>
      </c>
    </row>
    <row r="192" spans="1:5" ht="27" hidden="1" customHeight="1" x14ac:dyDescent="0.2">
      <c r="A192" s="69" t="s">
        <v>434</v>
      </c>
      <c r="B192" s="70" t="s">
        <v>197</v>
      </c>
      <c r="C192" s="71">
        <f>SUM(C193)</f>
        <v>0</v>
      </c>
      <c r="D192" s="71">
        <f t="shared" ref="D192:E192" si="49">SUM(D193)</f>
        <v>0</v>
      </c>
      <c r="E192" s="71">
        <f t="shared" si="49"/>
        <v>0</v>
      </c>
    </row>
    <row r="193" spans="1:5" ht="30" hidden="1" customHeight="1" x14ac:dyDescent="0.2">
      <c r="A193" s="69" t="s">
        <v>435</v>
      </c>
      <c r="B193" s="70" t="s">
        <v>198</v>
      </c>
      <c r="C193" s="71"/>
      <c r="D193" s="71">
        <v>0</v>
      </c>
      <c r="E193" s="71">
        <v>0</v>
      </c>
    </row>
    <row r="194" spans="1:5" s="24" customFormat="1" x14ac:dyDescent="0.2">
      <c r="A194" s="66" t="s">
        <v>436</v>
      </c>
      <c r="B194" s="67" t="s">
        <v>199</v>
      </c>
      <c r="C194" s="68">
        <f>SUM(C195+C201+C199+C197)</f>
        <v>109871115.97</v>
      </c>
      <c r="D194" s="68">
        <f>SUM(D195+D201+D199+D197)</f>
        <v>76326395.340000004</v>
      </c>
      <c r="E194" s="68">
        <f>SUM(E195+E201+E199+E197)</f>
        <v>76203613.429999992</v>
      </c>
    </row>
    <row r="195" spans="1:5" ht="63.75" x14ac:dyDescent="0.2">
      <c r="A195" s="69" t="s">
        <v>437</v>
      </c>
      <c r="B195" s="70" t="s">
        <v>200</v>
      </c>
      <c r="C195" s="71">
        <f>SUM(C196)</f>
        <v>78465738.519999996</v>
      </c>
      <c r="D195" s="71">
        <f t="shared" ref="D195:E195" si="50">SUM(D196)</f>
        <v>63663647.490000002</v>
      </c>
      <c r="E195" s="71">
        <f t="shared" si="50"/>
        <v>63809412.039999999</v>
      </c>
    </row>
    <row r="196" spans="1:5" ht="63.75" x14ac:dyDescent="0.2">
      <c r="A196" s="69" t="s">
        <v>438</v>
      </c>
      <c r="B196" s="70" t="s">
        <v>397</v>
      </c>
      <c r="C196" s="71">
        <f>70100488.52+8365250</f>
        <v>78465738.519999996</v>
      </c>
      <c r="D196" s="71">
        <v>63663647.490000002</v>
      </c>
      <c r="E196" s="71">
        <v>63809412.039999999</v>
      </c>
    </row>
    <row r="197" spans="1:5" ht="91.5" customHeight="1" x14ac:dyDescent="0.2">
      <c r="A197" s="69" t="s">
        <v>791</v>
      </c>
      <c r="B197" s="70" t="s">
        <v>792</v>
      </c>
      <c r="C197" s="71">
        <f>C198</f>
        <v>2212168.4500000002</v>
      </c>
      <c r="D197" s="71">
        <f>D198</f>
        <v>2212168.4500000002</v>
      </c>
      <c r="E197" s="71">
        <f>E198</f>
        <v>2033427.99</v>
      </c>
    </row>
    <row r="198" spans="1:5" ht="100.5" customHeight="1" x14ac:dyDescent="0.2">
      <c r="A198" s="69" t="s">
        <v>793</v>
      </c>
      <c r="B198" s="70" t="s">
        <v>794</v>
      </c>
      <c r="C198" s="71">
        <v>2212168.4500000002</v>
      </c>
      <c r="D198" s="71">
        <v>2212168.4500000002</v>
      </c>
      <c r="E198" s="71">
        <v>2033427.99</v>
      </c>
    </row>
    <row r="199" spans="1:5" ht="63.75" x14ac:dyDescent="0.2">
      <c r="A199" s="69" t="s">
        <v>639</v>
      </c>
      <c r="B199" s="70" t="s">
        <v>640</v>
      </c>
      <c r="C199" s="71">
        <f>SUM(C200)</f>
        <v>16178700</v>
      </c>
      <c r="D199" s="71">
        <f>SUM(D200)</f>
        <v>9484000</v>
      </c>
      <c r="E199" s="71">
        <f>SUM(E200)</f>
        <v>9482100</v>
      </c>
    </row>
    <row r="200" spans="1:5" ht="63.75" x14ac:dyDescent="0.2">
      <c r="A200" s="69" t="s">
        <v>500</v>
      </c>
      <c r="B200" s="70" t="s">
        <v>640</v>
      </c>
      <c r="C200" s="71">
        <v>16178700</v>
      </c>
      <c r="D200" s="71">
        <v>9484000</v>
      </c>
      <c r="E200" s="71">
        <v>9482100</v>
      </c>
    </row>
    <row r="201" spans="1:5" ht="25.5" x14ac:dyDescent="0.2">
      <c r="A201" s="69" t="s">
        <v>439</v>
      </c>
      <c r="B201" s="70" t="s">
        <v>398</v>
      </c>
      <c r="C201" s="71">
        <f t="shared" ref="C201:E201" si="51">SUM(C202)</f>
        <v>13014509</v>
      </c>
      <c r="D201" s="71">
        <f t="shared" si="51"/>
        <v>966579.4</v>
      </c>
      <c r="E201" s="71">
        <f t="shared" si="51"/>
        <v>878673.4</v>
      </c>
    </row>
    <row r="202" spans="1:5" ht="25.5" x14ac:dyDescent="0.2">
      <c r="A202" s="69" t="s">
        <v>440</v>
      </c>
      <c r="B202" s="70" t="s">
        <v>201</v>
      </c>
      <c r="C202" s="71">
        <v>13014509</v>
      </c>
      <c r="D202" s="71">
        <v>966579.4</v>
      </c>
      <c r="E202" s="71">
        <v>878673.4</v>
      </c>
    </row>
    <row r="203" spans="1:5" x14ac:dyDescent="0.2">
      <c r="A203" s="66" t="s">
        <v>399</v>
      </c>
      <c r="B203" s="67" t="s">
        <v>400</v>
      </c>
      <c r="C203" s="68">
        <f>SUM(C204)</f>
        <v>6265088.0700000003</v>
      </c>
      <c r="D203" s="68">
        <f t="shared" ref="D203:E203" si="52">SUM(D204)</f>
        <v>1000000</v>
      </c>
      <c r="E203" s="68">
        <f t="shared" si="52"/>
        <v>1000000</v>
      </c>
    </row>
    <row r="204" spans="1:5" ht="24.75" customHeight="1" x14ac:dyDescent="0.2">
      <c r="A204" s="69" t="s">
        <v>441</v>
      </c>
      <c r="B204" s="70" t="s">
        <v>202</v>
      </c>
      <c r="C204" s="71">
        <f>SUM(C205:C207)</f>
        <v>6265088.0700000003</v>
      </c>
      <c r="D204" s="71">
        <f t="shared" ref="D204:E204" si="53">SUM(D205:D207)</f>
        <v>1000000</v>
      </c>
      <c r="E204" s="71">
        <f t="shared" si="53"/>
        <v>1000000</v>
      </c>
    </row>
    <row r="205" spans="1:5" ht="76.5" hidden="1" customHeight="1" x14ac:dyDescent="0.2">
      <c r="A205" s="69" t="s">
        <v>442</v>
      </c>
      <c r="B205" s="70" t="s">
        <v>203</v>
      </c>
      <c r="C205" s="71"/>
      <c r="D205" s="71"/>
      <c r="E205" s="71"/>
    </row>
    <row r="206" spans="1:5" ht="51" x14ac:dyDescent="0.2">
      <c r="A206" s="69" t="s">
        <v>443</v>
      </c>
      <c r="B206" s="70" t="s">
        <v>204</v>
      </c>
      <c r="C206" s="71">
        <v>6265088.0700000003</v>
      </c>
      <c r="D206" s="71">
        <v>1000000</v>
      </c>
      <c r="E206" s="71">
        <v>1000000</v>
      </c>
    </row>
    <row r="207" spans="1:5" ht="26.25" hidden="1" customHeight="1" x14ac:dyDescent="0.25">
      <c r="A207" s="69" t="s">
        <v>444</v>
      </c>
      <c r="B207" s="70" t="s">
        <v>202</v>
      </c>
      <c r="C207" s="88"/>
      <c r="D207" s="88"/>
      <c r="E207" s="88"/>
    </row>
    <row r="208" spans="1:5" ht="51.75" hidden="1" customHeight="1" x14ac:dyDescent="0.25">
      <c r="A208" s="69" t="s">
        <v>401</v>
      </c>
      <c r="B208" s="70" t="s">
        <v>402</v>
      </c>
      <c r="C208" s="88">
        <f>SUM(C209)</f>
        <v>0</v>
      </c>
      <c r="D208" s="88">
        <f t="shared" ref="D208:E209" si="54">SUM(D209)</f>
        <v>0</v>
      </c>
      <c r="E208" s="88">
        <f t="shared" si="54"/>
        <v>0</v>
      </c>
    </row>
    <row r="209" spans="1:5" ht="51.75" hidden="1" customHeight="1" x14ac:dyDescent="0.25">
      <c r="A209" s="69" t="s">
        <v>445</v>
      </c>
      <c r="B209" s="70" t="s">
        <v>403</v>
      </c>
      <c r="C209" s="88">
        <f>SUM(C210)</f>
        <v>0</v>
      </c>
      <c r="D209" s="88">
        <f t="shared" si="54"/>
        <v>0</v>
      </c>
      <c r="E209" s="88">
        <f t="shared" si="54"/>
        <v>0</v>
      </c>
    </row>
    <row r="210" spans="1:5" ht="51.75" hidden="1" customHeight="1" x14ac:dyDescent="0.25">
      <c r="A210" s="69" t="s">
        <v>446</v>
      </c>
      <c r="B210" s="70" t="s">
        <v>404</v>
      </c>
      <c r="C210" s="88"/>
      <c r="D210" s="88"/>
      <c r="E210" s="88"/>
    </row>
    <row r="211" spans="1:5" x14ac:dyDescent="0.2">
      <c r="A211" s="89"/>
      <c r="B211" s="90" t="s">
        <v>205</v>
      </c>
      <c r="C211" s="91">
        <f>SUM(C134+C13)</f>
        <v>1276468173.1500001</v>
      </c>
      <c r="D211" s="91">
        <f>SUM(D134+D13)</f>
        <v>1168461924.5999999</v>
      </c>
      <c r="E211" s="91">
        <f>SUM(E134+E13)</f>
        <v>1222918998.8</v>
      </c>
    </row>
    <row r="212" spans="1:5" x14ac:dyDescent="0.2">
      <c r="A212" s="60"/>
      <c r="B212" s="60"/>
      <c r="C212" s="60"/>
      <c r="D212" s="60"/>
      <c r="E212" s="64"/>
    </row>
    <row r="213" spans="1:5" x14ac:dyDescent="0.2">
      <c r="A213" s="60" t="s">
        <v>795</v>
      </c>
      <c r="B213" s="92"/>
      <c r="C213" s="93"/>
      <c r="D213" s="93" t="s">
        <v>644</v>
      </c>
      <c r="E213" s="57"/>
    </row>
  </sheetData>
  <mergeCells count="12">
    <mergeCell ref="D2:E2"/>
    <mergeCell ref="D3:E3"/>
    <mergeCell ref="D6:E6"/>
    <mergeCell ref="C7:E7"/>
    <mergeCell ref="A9:E9"/>
    <mergeCell ref="D4:E4"/>
    <mergeCell ref="D5:E5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77"/>
  <sheetViews>
    <sheetView view="pageBreakPreview" zoomScaleNormal="100" zoomScaleSheetLayoutView="100" workbookViewId="0">
      <selection activeCell="H4" sqref="H4:I4"/>
    </sheetView>
  </sheetViews>
  <sheetFormatPr defaultRowHeight="12.75" x14ac:dyDescent="0.2"/>
  <cols>
    <col min="1" max="1" width="4.42578125" style="22" customWidth="1"/>
    <col min="2" max="2" width="41.7109375" style="13" customWidth="1"/>
    <col min="3" max="3" width="4.28515625" style="14" customWidth="1"/>
    <col min="4" max="4" width="5.7109375" style="14" customWidth="1"/>
    <col min="5" max="5" width="1.85546875" style="13" hidden="1" customWidth="1"/>
    <col min="6" max="6" width="2.28515625" style="13" hidden="1" customWidth="1"/>
    <col min="7" max="7" width="16.85546875" style="13" customWidth="1"/>
    <col min="8" max="8" width="15.85546875" style="13" customWidth="1"/>
    <col min="9" max="9" width="15.5703125" style="13" customWidth="1"/>
    <col min="10" max="16384" width="9.140625" style="15"/>
  </cols>
  <sheetData>
    <row r="1" spans="1:10" ht="18.75" customHeight="1" x14ac:dyDescent="0.2">
      <c r="A1" s="121"/>
      <c r="B1" s="122"/>
      <c r="C1" s="122"/>
      <c r="D1" s="122"/>
      <c r="E1" s="122"/>
      <c r="F1" s="122"/>
      <c r="G1" s="123"/>
      <c r="H1" s="444" t="s">
        <v>708</v>
      </c>
      <c r="I1" s="444"/>
    </row>
    <row r="2" spans="1:10" ht="155.25" customHeight="1" x14ac:dyDescent="0.2">
      <c r="A2" s="121"/>
      <c r="B2" s="122"/>
      <c r="C2" s="122"/>
      <c r="D2" s="122"/>
      <c r="E2" s="122"/>
      <c r="F2" s="122"/>
      <c r="G2" s="123"/>
      <c r="H2" s="456" t="s">
        <v>1119</v>
      </c>
      <c r="I2" s="456"/>
    </row>
    <row r="3" spans="1:10" ht="18.75" customHeight="1" x14ac:dyDescent="0.2">
      <c r="A3" s="121"/>
      <c r="B3" s="122"/>
      <c r="C3" s="122"/>
      <c r="D3" s="122"/>
      <c r="E3" s="122"/>
      <c r="F3" s="122"/>
      <c r="G3" s="123"/>
      <c r="H3" s="444" t="s">
        <v>708</v>
      </c>
      <c r="I3" s="444"/>
    </row>
    <row r="4" spans="1:10" ht="100.5" customHeight="1" x14ac:dyDescent="0.2">
      <c r="A4" s="124"/>
      <c r="B4" s="94"/>
      <c r="C4" s="94"/>
      <c r="D4" s="94"/>
      <c r="E4" s="94"/>
      <c r="F4" s="94"/>
      <c r="G4" s="94"/>
      <c r="H4" s="445" t="s">
        <v>1120</v>
      </c>
      <c r="I4" s="445"/>
    </row>
    <row r="5" spans="1:10" x14ac:dyDescent="0.2">
      <c r="A5" s="121"/>
      <c r="B5" s="122"/>
      <c r="C5" s="122"/>
      <c r="D5" s="122"/>
      <c r="E5" s="122"/>
      <c r="F5" s="122"/>
      <c r="G5" s="123"/>
      <c r="H5" s="123"/>
      <c r="I5" s="123"/>
    </row>
    <row r="6" spans="1:10" ht="15" x14ac:dyDescent="0.25">
      <c r="A6" s="121"/>
      <c r="B6" s="125"/>
      <c r="C6" s="125"/>
      <c r="D6" s="125"/>
      <c r="E6" s="125"/>
      <c r="F6" s="125"/>
      <c r="G6" s="125"/>
      <c r="H6" s="126"/>
      <c r="I6" s="126"/>
    </row>
    <row r="7" spans="1:10" ht="46.5" customHeight="1" x14ac:dyDescent="0.2">
      <c r="A7" s="442" t="s">
        <v>813</v>
      </c>
      <c r="B7" s="442"/>
      <c r="C7" s="442"/>
      <c r="D7" s="442"/>
      <c r="E7" s="442"/>
      <c r="F7" s="442"/>
      <c r="G7" s="442"/>
      <c r="H7" s="442"/>
      <c r="I7" s="442"/>
    </row>
    <row r="8" spans="1:10" ht="13.5" thickBot="1" x14ac:dyDescent="0.25">
      <c r="A8" s="121"/>
      <c r="B8" s="126"/>
      <c r="C8" s="127"/>
      <c r="D8" s="128"/>
      <c r="E8" s="443" t="s">
        <v>643</v>
      </c>
      <c r="F8" s="443"/>
      <c r="G8" s="443"/>
      <c r="H8" s="443"/>
      <c r="I8" s="443"/>
    </row>
    <row r="9" spans="1:10" ht="12.75" customHeight="1" x14ac:dyDescent="0.2">
      <c r="A9" s="446" t="s">
        <v>206</v>
      </c>
      <c r="B9" s="448" t="s">
        <v>98</v>
      </c>
      <c r="C9" s="449" t="s">
        <v>207</v>
      </c>
      <c r="D9" s="449" t="s">
        <v>208</v>
      </c>
      <c r="E9" s="448">
        <v>2012</v>
      </c>
      <c r="F9" s="451"/>
      <c r="G9" s="453">
        <v>2024</v>
      </c>
      <c r="H9" s="448">
        <v>2025</v>
      </c>
      <c r="I9" s="448">
        <v>2026</v>
      </c>
    </row>
    <row r="10" spans="1:10" ht="54" customHeight="1" thickBot="1" x14ac:dyDescent="0.25">
      <c r="A10" s="447"/>
      <c r="B10" s="447"/>
      <c r="C10" s="450"/>
      <c r="D10" s="450"/>
      <c r="E10" s="447"/>
      <c r="F10" s="452"/>
      <c r="G10" s="454"/>
      <c r="H10" s="447"/>
      <c r="I10" s="455"/>
      <c r="J10" s="17"/>
    </row>
    <row r="11" spans="1:10" s="16" customFormat="1" x14ac:dyDescent="0.2">
      <c r="A11" s="404">
        <v>1</v>
      </c>
      <c r="B11" s="129" t="s">
        <v>209</v>
      </c>
      <c r="C11" s="130" t="s">
        <v>210</v>
      </c>
      <c r="D11" s="131" t="s">
        <v>211</v>
      </c>
      <c r="E11" s="132">
        <f>SUM(E12:E20)</f>
        <v>44321.2</v>
      </c>
      <c r="F11" s="133"/>
      <c r="G11" s="134">
        <f>SUM(G12:G20)</f>
        <v>106793198.72</v>
      </c>
      <c r="H11" s="134">
        <f>SUM(H12:H20)</f>
        <v>92529622.349999994</v>
      </c>
      <c r="I11" s="384">
        <f>SUM(I12:I20)</f>
        <v>94697255.799999997</v>
      </c>
      <c r="J11" s="403"/>
    </row>
    <row r="12" spans="1:10" ht="25.5" customHeight="1" x14ac:dyDescent="0.2">
      <c r="A12" s="405"/>
      <c r="B12" s="135" t="s">
        <v>212</v>
      </c>
      <c r="C12" s="136" t="s">
        <v>210</v>
      </c>
      <c r="D12" s="137" t="s">
        <v>213</v>
      </c>
      <c r="E12" s="138">
        <v>0</v>
      </c>
      <c r="F12" s="139"/>
      <c r="G12" s="140">
        <v>0</v>
      </c>
      <c r="H12" s="141">
        <v>0</v>
      </c>
      <c r="I12" s="385">
        <v>0</v>
      </c>
      <c r="J12" s="17"/>
    </row>
    <row r="13" spans="1:10" ht="54" customHeight="1" x14ac:dyDescent="0.2">
      <c r="A13" s="405"/>
      <c r="B13" s="135" t="s">
        <v>214</v>
      </c>
      <c r="C13" s="136" t="s">
        <v>210</v>
      </c>
      <c r="D13" s="137" t="s">
        <v>215</v>
      </c>
      <c r="E13" s="142">
        <v>0</v>
      </c>
      <c r="F13" s="143"/>
      <c r="G13" s="144">
        <v>0</v>
      </c>
      <c r="H13" s="145">
        <v>0</v>
      </c>
      <c r="I13" s="176">
        <v>0</v>
      </c>
      <c r="J13" s="17"/>
    </row>
    <row r="14" spans="1:10" ht="77.25" customHeight="1" x14ac:dyDescent="0.2">
      <c r="A14" s="406"/>
      <c r="B14" s="135" t="s">
        <v>216</v>
      </c>
      <c r="C14" s="137" t="s">
        <v>210</v>
      </c>
      <c r="D14" s="137" t="s">
        <v>217</v>
      </c>
      <c r="E14" s="142">
        <v>28800.6</v>
      </c>
      <c r="F14" s="143"/>
      <c r="G14" s="144">
        <f>43195888.08-1500000</f>
        <v>41695888.079999998</v>
      </c>
      <c r="H14" s="145">
        <v>43948592</v>
      </c>
      <c r="I14" s="176">
        <v>45503934</v>
      </c>
      <c r="J14" s="17"/>
    </row>
    <row r="15" spans="1:10" ht="12" customHeight="1" x14ac:dyDescent="0.2">
      <c r="A15" s="406"/>
      <c r="B15" s="146" t="s">
        <v>218</v>
      </c>
      <c r="C15" s="137" t="s">
        <v>210</v>
      </c>
      <c r="D15" s="137" t="s">
        <v>219</v>
      </c>
      <c r="E15" s="138">
        <v>10.7</v>
      </c>
      <c r="F15" s="139"/>
      <c r="G15" s="140">
        <v>13553.54</v>
      </c>
      <c r="H15" s="141">
        <v>14146.19</v>
      </c>
      <c r="I15" s="385">
        <v>99558.07</v>
      </c>
      <c r="J15" s="17"/>
    </row>
    <row r="16" spans="1:10" ht="38.25" x14ac:dyDescent="0.2">
      <c r="A16" s="405"/>
      <c r="B16" s="135" t="s">
        <v>220</v>
      </c>
      <c r="C16" s="136" t="s">
        <v>210</v>
      </c>
      <c r="D16" s="137" t="s">
        <v>221</v>
      </c>
      <c r="E16" s="142">
        <v>5904.2</v>
      </c>
      <c r="F16" s="143"/>
      <c r="G16" s="144">
        <v>11463434.869999999</v>
      </c>
      <c r="H16" s="145">
        <v>11018437.029999999</v>
      </c>
      <c r="I16" s="176">
        <v>11096088.83</v>
      </c>
      <c r="J16" s="17"/>
    </row>
    <row r="17" spans="1:10" ht="25.5" x14ac:dyDescent="0.2">
      <c r="A17" s="406"/>
      <c r="B17" s="146" t="s">
        <v>222</v>
      </c>
      <c r="C17" s="137" t="s">
        <v>210</v>
      </c>
      <c r="D17" s="137" t="s">
        <v>223</v>
      </c>
      <c r="E17" s="138">
        <v>26.4</v>
      </c>
      <c r="F17" s="139"/>
      <c r="G17" s="144">
        <v>700000</v>
      </c>
      <c r="H17" s="145">
        <v>500000</v>
      </c>
      <c r="I17" s="176">
        <v>500000</v>
      </c>
      <c r="J17" s="17"/>
    </row>
    <row r="18" spans="1:10" ht="25.5" x14ac:dyDescent="0.2">
      <c r="A18" s="405"/>
      <c r="B18" s="135" t="s">
        <v>224</v>
      </c>
      <c r="C18" s="136" t="s">
        <v>210</v>
      </c>
      <c r="D18" s="137" t="s">
        <v>225</v>
      </c>
      <c r="E18" s="138"/>
      <c r="F18" s="139"/>
      <c r="G18" s="140">
        <v>0</v>
      </c>
      <c r="H18" s="141">
        <v>0</v>
      </c>
      <c r="I18" s="385">
        <v>0</v>
      </c>
      <c r="J18" s="17"/>
    </row>
    <row r="19" spans="1:10" x14ac:dyDescent="0.2">
      <c r="A19" s="405"/>
      <c r="B19" s="135" t="s">
        <v>226</v>
      </c>
      <c r="C19" s="136" t="s">
        <v>210</v>
      </c>
      <c r="D19" s="137" t="s">
        <v>225</v>
      </c>
      <c r="E19" s="138">
        <v>556.70000000000005</v>
      </c>
      <c r="F19" s="139"/>
      <c r="G19" s="140">
        <v>1400000</v>
      </c>
      <c r="H19" s="141">
        <v>2500000</v>
      </c>
      <c r="I19" s="385">
        <v>2500000</v>
      </c>
      <c r="J19" s="17"/>
    </row>
    <row r="20" spans="1:10" ht="13.5" thickBot="1" x14ac:dyDescent="0.25">
      <c r="A20" s="407"/>
      <c r="B20" s="147" t="s">
        <v>227</v>
      </c>
      <c r="C20" s="148" t="s">
        <v>210</v>
      </c>
      <c r="D20" s="149" t="s">
        <v>228</v>
      </c>
      <c r="E20" s="150">
        <v>9022.6</v>
      </c>
      <c r="F20" s="151"/>
      <c r="G20" s="152">
        <v>51520322.229999997</v>
      </c>
      <c r="H20" s="153">
        <v>34548447.130000003</v>
      </c>
      <c r="I20" s="386">
        <v>34997674.899999999</v>
      </c>
      <c r="J20" s="17"/>
    </row>
    <row r="21" spans="1:10" s="16" customFormat="1" x14ac:dyDescent="0.2">
      <c r="A21" s="408">
        <v>2</v>
      </c>
      <c r="B21" s="154" t="s">
        <v>229</v>
      </c>
      <c r="C21" s="155" t="s">
        <v>213</v>
      </c>
      <c r="D21" s="156" t="s">
        <v>211</v>
      </c>
      <c r="E21" s="157">
        <f>SUM(E22:E22)</f>
        <v>626</v>
      </c>
      <c r="F21" s="158"/>
      <c r="G21" s="159">
        <f>SUM(G22:G22)</f>
        <v>1078472.51</v>
      </c>
      <c r="H21" s="159">
        <f>SUM(H22:H22)</f>
        <v>1144469.6200000001</v>
      </c>
      <c r="I21" s="387">
        <f>SUM(I22:I22)</f>
        <v>1247681.01</v>
      </c>
      <c r="J21" s="403"/>
    </row>
    <row r="22" spans="1:10" ht="13.5" thickBot="1" x14ac:dyDescent="0.25">
      <c r="A22" s="407"/>
      <c r="B22" s="147" t="s">
        <v>230</v>
      </c>
      <c r="C22" s="148" t="s">
        <v>213</v>
      </c>
      <c r="D22" s="149" t="s">
        <v>215</v>
      </c>
      <c r="E22" s="160">
        <v>626</v>
      </c>
      <c r="F22" s="161"/>
      <c r="G22" s="162">
        <v>1078472.51</v>
      </c>
      <c r="H22" s="163">
        <v>1144469.6200000001</v>
      </c>
      <c r="I22" s="388">
        <v>1247681.01</v>
      </c>
      <c r="J22" s="17"/>
    </row>
    <row r="23" spans="1:10" ht="25.5" x14ac:dyDescent="0.2">
      <c r="A23" s="409">
        <v>3</v>
      </c>
      <c r="B23" s="129" t="s">
        <v>231</v>
      </c>
      <c r="C23" s="130" t="s">
        <v>215</v>
      </c>
      <c r="D23" s="131" t="s">
        <v>211</v>
      </c>
      <c r="E23" s="164">
        <f>SUM(E24,E27)</f>
        <v>985.7</v>
      </c>
      <c r="F23" s="165"/>
      <c r="G23" s="166">
        <f>G24+G25+G27+G26</f>
        <v>11254578.17</v>
      </c>
      <c r="H23" s="166">
        <f>H24+H25+H27+H26</f>
        <v>10543950.310000001</v>
      </c>
      <c r="I23" s="389">
        <f>I24+I25+I27+I26</f>
        <v>10900132.32</v>
      </c>
      <c r="J23" s="17"/>
    </row>
    <row r="24" spans="1:10" x14ac:dyDescent="0.2">
      <c r="A24" s="405"/>
      <c r="B24" s="167" t="s">
        <v>232</v>
      </c>
      <c r="C24" s="168" t="s">
        <v>215</v>
      </c>
      <c r="D24" s="168" t="s">
        <v>217</v>
      </c>
      <c r="E24" s="143">
        <v>855.7</v>
      </c>
      <c r="F24" s="143"/>
      <c r="G24" s="169">
        <v>0</v>
      </c>
      <c r="H24" s="170">
        <v>0</v>
      </c>
      <c r="I24" s="144">
        <v>0</v>
      </c>
      <c r="J24" s="17"/>
    </row>
    <row r="25" spans="1:10" ht="38.25" x14ac:dyDescent="0.2">
      <c r="A25" s="405"/>
      <c r="B25" s="171" t="s">
        <v>233</v>
      </c>
      <c r="C25" s="172" t="s">
        <v>215</v>
      </c>
      <c r="D25" s="172" t="s">
        <v>234</v>
      </c>
      <c r="E25" s="143">
        <v>130</v>
      </c>
      <c r="F25" s="143"/>
      <c r="G25" s="173">
        <v>0</v>
      </c>
      <c r="H25" s="173">
        <v>0</v>
      </c>
      <c r="I25" s="173">
        <v>0</v>
      </c>
      <c r="J25" s="17"/>
    </row>
    <row r="26" spans="1:10" ht="38.25" x14ac:dyDescent="0.2">
      <c r="A26" s="406"/>
      <c r="B26" s="194" t="s">
        <v>233</v>
      </c>
      <c r="C26" s="209" t="s">
        <v>215</v>
      </c>
      <c r="D26" s="172" t="s">
        <v>243</v>
      </c>
      <c r="E26" s="381"/>
      <c r="F26" s="381"/>
      <c r="G26" s="173">
        <v>9991467.5999999996</v>
      </c>
      <c r="H26" s="170">
        <v>10443950.310000001</v>
      </c>
      <c r="I26" s="144">
        <v>10800132.32</v>
      </c>
      <c r="J26" s="17"/>
    </row>
    <row r="27" spans="1:10" ht="39" thickBot="1" x14ac:dyDescent="0.25">
      <c r="A27" s="405"/>
      <c r="B27" s="135" t="s">
        <v>235</v>
      </c>
      <c r="C27" s="174" t="s">
        <v>215</v>
      </c>
      <c r="D27" s="175" t="s">
        <v>236</v>
      </c>
      <c r="E27" s="160">
        <v>130</v>
      </c>
      <c r="F27" s="161"/>
      <c r="G27" s="144">
        <v>1263110.57</v>
      </c>
      <c r="H27" s="176">
        <v>100000</v>
      </c>
      <c r="I27" s="390">
        <v>100000</v>
      </c>
      <c r="J27" s="17"/>
    </row>
    <row r="28" spans="1:10" s="16" customFormat="1" x14ac:dyDescent="0.2">
      <c r="A28" s="408">
        <v>4</v>
      </c>
      <c r="B28" s="154" t="s">
        <v>237</v>
      </c>
      <c r="C28" s="130" t="s">
        <v>217</v>
      </c>
      <c r="D28" s="131" t="s">
        <v>211</v>
      </c>
      <c r="E28" s="132">
        <f>SUM(E30:E34)</f>
        <v>18173.400000000001</v>
      </c>
      <c r="F28" s="133"/>
      <c r="G28" s="177">
        <f>SUM(G29:G34)</f>
        <v>123899231.09999999</v>
      </c>
      <c r="H28" s="177">
        <f>SUM(H29:H34)</f>
        <v>120958379.40000001</v>
      </c>
      <c r="I28" s="391">
        <f>SUM(I29:I34)</f>
        <v>120870473.40000001</v>
      </c>
      <c r="J28" s="403"/>
    </row>
    <row r="29" spans="1:10" s="16" customFormat="1" x14ac:dyDescent="0.2">
      <c r="A29" s="409"/>
      <c r="B29" s="146" t="s">
        <v>479</v>
      </c>
      <c r="C29" s="136" t="s">
        <v>217</v>
      </c>
      <c r="D29" s="137" t="s">
        <v>210</v>
      </c>
      <c r="E29" s="178"/>
      <c r="F29" s="179"/>
      <c r="G29" s="382">
        <v>1306862.83</v>
      </c>
      <c r="H29" s="180">
        <v>966579.4</v>
      </c>
      <c r="I29" s="192">
        <v>878673.4</v>
      </c>
      <c r="J29" s="403"/>
    </row>
    <row r="30" spans="1:10" ht="12.75" customHeight="1" x14ac:dyDescent="0.2">
      <c r="A30" s="405"/>
      <c r="B30" s="146" t="s">
        <v>238</v>
      </c>
      <c r="C30" s="136" t="s">
        <v>217</v>
      </c>
      <c r="D30" s="137" t="s">
        <v>219</v>
      </c>
      <c r="E30" s="138">
        <v>0</v>
      </c>
      <c r="F30" s="139"/>
      <c r="G30" s="210">
        <v>2926730</v>
      </c>
      <c r="H30" s="181">
        <v>3041800</v>
      </c>
      <c r="I30" s="140">
        <v>3041800</v>
      </c>
      <c r="J30" s="17"/>
    </row>
    <row r="31" spans="1:10" ht="12.75" hidden="1" customHeight="1" x14ac:dyDescent="0.2">
      <c r="A31" s="405"/>
      <c r="B31" s="146" t="s">
        <v>239</v>
      </c>
      <c r="C31" s="136" t="s">
        <v>217</v>
      </c>
      <c r="D31" s="137" t="s">
        <v>240</v>
      </c>
      <c r="E31" s="138">
        <v>30</v>
      </c>
      <c r="F31" s="139"/>
      <c r="G31" s="210"/>
      <c r="H31" s="181"/>
      <c r="I31" s="140"/>
      <c r="J31" s="17"/>
    </row>
    <row r="32" spans="1:10" x14ac:dyDescent="0.2">
      <c r="A32" s="405"/>
      <c r="B32" s="146" t="s">
        <v>241</v>
      </c>
      <c r="C32" s="136" t="s">
        <v>217</v>
      </c>
      <c r="D32" s="137" t="s">
        <v>234</v>
      </c>
      <c r="E32" s="138">
        <v>16893.400000000001</v>
      </c>
      <c r="F32" s="139"/>
      <c r="G32" s="210">
        <f>112515638.27+3800000</f>
        <v>116315638.27</v>
      </c>
      <c r="H32" s="181">
        <v>111350000</v>
      </c>
      <c r="I32" s="140">
        <v>111350000</v>
      </c>
      <c r="J32" s="17"/>
    </row>
    <row r="33" spans="1:10" ht="13.5" thickBot="1" x14ac:dyDescent="0.25">
      <c r="A33" s="405"/>
      <c r="B33" s="146" t="s">
        <v>242</v>
      </c>
      <c r="C33" s="136" t="s">
        <v>217</v>
      </c>
      <c r="D33" s="137" t="s">
        <v>243</v>
      </c>
      <c r="E33" s="150">
        <v>1250</v>
      </c>
      <c r="F33" s="151"/>
      <c r="G33" s="210">
        <v>0</v>
      </c>
      <c r="H33" s="181">
        <v>0</v>
      </c>
      <c r="I33" s="140">
        <v>0</v>
      </c>
      <c r="J33" s="17"/>
    </row>
    <row r="34" spans="1:10" ht="26.25" thickBot="1" x14ac:dyDescent="0.25">
      <c r="A34" s="407"/>
      <c r="B34" s="182" t="s">
        <v>244</v>
      </c>
      <c r="C34" s="148" t="s">
        <v>217</v>
      </c>
      <c r="D34" s="149" t="s">
        <v>245</v>
      </c>
      <c r="E34" s="183"/>
      <c r="F34" s="139"/>
      <c r="G34" s="383">
        <v>3350000</v>
      </c>
      <c r="H34" s="184">
        <v>5600000</v>
      </c>
      <c r="I34" s="162">
        <v>5600000</v>
      </c>
      <c r="J34" s="17"/>
    </row>
    <row r="35" spans="1:10" x14ac:dyDescent="0.2">
      <c r="A35" s="408">
        <v>5</v>
      </c>
      <c r="B35" s="154" t="s">
        <v>246</v>
      </c>
      <c r="C35" s="155" t="s">
        <v>219</v>
      </c>
      <c r="D35" s="156" t="s">
        <v>211</v>
      </c>
      <c r="E35" s="185">
        <f>SUM(E36:E38)</f>
        <v>88035.5</v>
      </c>
      <c r="F35" s="133"/>
      <c r="G35" s="134">
        <f>SUM(G36:G39)</f>
        <v>120830136.73999999</v>
      </c>
      <c r="H35" s="134">
        <f>SUM(H36:H39)</f>
        <v>80583645.170000002</v>
      </c>
      <c r="I35" s="392">
        <f>SUM(I36:I39)</f>
        <v>71820387.069999993</v>
      </c>
      <c r="J35" s="17"/>
    </row>
    <row r="36" spans="1:10" s="16" customFormat="1" ht="14.1" customHeight="1" x14ac:dyDescent="0.2">
      <c r="A36" s="405"/>
      <c r="B36" s="135" t="s">
        <v>247</v>
      </c>
      <c r="C36" s="136" t="s">
        <v>219</v>
      </c>
      <c r="D36" s="137" t="s">
        <v>210</v>
      </c>
      <c r="E36" s="138">
        <v>16519.5</v>
      </c>
      <c r="F36" s="139"/>
      <c r="G36" s="140">
        <v>7238836.8499999996</v>
      </c>
      <c r="H36" s="141">
        <v>3500000</v>
      </c>
      <c r="I36" s="385">
        <v>3500000</v>
      </c>
      <c r="J36" s="403"/>
    </row>
    <row r="37" spans="1:10" ht="14.1" customHeight="1" x14ac:dyDescent="0.2">
      <c r="A37" s="406"/>
      <c r="B37" s="135" t="s">
        <v>248</v>
      </c>
      <c r="C37" s="137" t="s">
        <v>219</v>
      </c>
      <c r="D37" s="186" t="s">
        <v>213</v>
      </c>
      <c r="E37" s="187">
        <v>69805.600000000006</v>
      </c>
      <c r="F37" s="139"/>
      <c r="G37" s="181">
        <v>33568000</v>
      </c>
      <c r="H37" s="181">
        <v>18000000</v>
      </c>
      <c r="I37" s="140">
        <v>9000000</v>
      </c>
      <c r="J37" s="17"/>
    </row>
    <row r="38" spans="1:10" ht="14.25" customHeight="1" x14ac:dyDescent="0.2">
      <c r="A38" s="410"/>
      <c r="B38" s="188" t="s">
        <v>249</v>
      </c>
      <c r="C38" s="189" t="s">
        <v>219</v>
      </c>
      <c r="D38" s="189" t="s">
        <v>215</v>
      </c>
      <c r="E38" s="139">
        <v>1710.4</v>
      </c>
      <c r="F38" s="139"/>
      <c r="G38" s="181">
        <f>30525463.81+5300000</f>
        <v>35825463.810000002</v>
      </c>
      <c r="H38" s="181">
        <v>21846626</v>
      </c>
      <c r="I38" s="140">
        <v>21846626</v>
      </c>
      <c r="J38" s="17"/>
    </row>
    <row r="39" spans="1:10" ht="31.5" customHeight="1" thickBot="1" x14ac:dyDescent="0.25">
      <c r="A39" s="411"/>
      <c r="B39" s="190" t="s">
        <v>250</v>
      </c>
      <c r="C39" s="174" t="s">
        <v>219</v>
      </c>
      <c r="D39" s="175" t="s">
        <v>219</v>
      </c>
      <c r="E39" s="150"/>
      <c r="F39" s="151"/>
      <c r="G39" s="184">
        <f>40197836.08+4000000</f>
        <v>44197836.079999998</v>
      </c>
      <c r="H39" s="184">
        <v>37237019.170000002</v>
      </c>
      <c r="I39" s="162">
        <v>37473761.07</v>
      </c>
      <c r="J39" s="17"/>
    </row>
    <row r="40" spans="1:10" ht="21.75" customHeight="1" x14ac:dyDescent="0.2">
      <c r="A40" s="409">
        <v>6</v>
      </c>
      <c r="B40" s="129" t="s">
        <v>251</v>
      </c>
      <c r="C40" s="130" t="s">
        <v>221</v>
      </c>
      <c r="D40" s="131" t="s">
        <v>211</v>
      </c>
      <c r="E40" s="138"/>
      <c r="F40" s="139"/>
      <c r="G40" s="191">
        <f>SUM(G41:G42)</f>
        <v>8831910.2699999996</v>
      </c>
      <c r="H40" s="191">
        <f t="shared" ref="H40:I40" si="0">SUM(H41:H42)</f>
        <v>8447749.8200000003</v>
      </c>
      <c r="I40" s="393">
        <f t="shared" si="0"/>
        <v>8447749.8200000003</v>
      </c>
      <c r="J40" s="17"/>
    </row>
    <row r="41" spans="1:10" ht="25.5" customHeight="1" x14ac:dyDescent="0.2">
      <c r="A41" s="409"/>
      <c r="B41" s="146" t="s">
        <v>459</v>
      </c>
      <c r="C41" s="136" t="s">
        <v>221</v>
      </c>
      <c r="D41" s="137" t="s">
        <v>215</v>
      </c>
      <c r="E41" s="138"/>
      <c r="F41" s="139"/>
      <c r="G41" s="181">
        <v>8231910.2699999996</v>
      </c>
      <c r="H41" s="210">
        <v>8027749.8200000003</v>
      </c>
      <c r="I41" s="140">
        <v>8027749.8200000003</v>
      </c>
      <c r="J41" s="17"/>
    </row>
    <row r="42" spans="1:10" ht="14.25" customHeight="1" thickBot="1" x14ac:dyDescent="0.25">
      <c r="A42" s="405"/>
      <c r="B42" s="135" t="s">
        <v>252</v>
      </c>
      <c r="C42" s="136" t="s">
        <v>221</v>
      </c>
      <c r="D42" s="174" t="s">
        <v>219</v>
      </c>
      <c r="E42" s="138"/>
      <c r="F42" s="139"/>
      <c r="G42" s="144">
        <v>600000</v>
      </c>
      <c r="H42" s="145">
        <v>420000</v>
      </c>
      <c r="I42" s="176">
        <v>420000</v>
      </c>
      <c r="J42" s="17"/>
    </row>
    <row r="43" spans="1:10" ht="26.25" customHeight="1" x14ac:dyDescent="0.2">
      <c r="A43" s="408">
        <v>7</v>
      </c>
      <c r="B43" s="154" t="s">
        <v>253</v>
      </c>
      <c r="C43" s="155" t="s">
        <v>223</v>
      </c>
      <c r="D43" s="131" t="s">
        <v>211</v>
      </c>
      <c r="E43" s="132">
        <f>SUM(E45:E49,E44)</f>
        <v>217925.6</v>
      </c>
      <c r="F43" s="133"/>
      <c r="G43" s="191">
        <f>SUM(G45:G49,G44)</f>
        <v>864655018.77999997</v>
      </c>
      <c r="H43" s="191">
        <f>SUM(H45:H49,H44)</f>
        <v>800906885.11000001</v>
      </c>
      <c r="I43" s="393">
        <f>SUM(I45:I49,I44)</f>
        <v>838341405.25999999</v>
      </c>
      <c r="J43" s="17"/>
    </row>
    <row r="44" spans="1:10" s="16" customFormat="1" ht="14.1" customHeight="1" x14ac:dyDescent="0.2">
      <c r="A44" s="409"/>
      <c r="B44" s="146" t="s">
        <v>254</v>
      </c>
      <c r="C44" s="136" t="s">
        <v>223</v>
      </c>
      <c r="D44" s="137" t="s">
        <v>210</v>
      </c>
      <c r="E44" s="178">
        <v>67763.899999999994</v>
      </c>
      <c r="F44" s="179"/>
      <c r="G44" s="192">
        <f>240828923.47+2950000</f>
        <v>243778923.47</v>
      </c>
      <c r="H44" s="193">
        <v>225766133.16999999</v>
      </c>
      <c r="I44" s="394">
        <v>234633528.74000001</v>
      </c>
      <c r="J44" s="403"/>
    </row>
    <row r="45" spans="1:10" s="16" customFormat="1" ht="14.1" customHeight="1" x14ac:dyDescent="0.2">
      <c r="A45" s="405"/>
      <c r="B45" s="135" t="s">
        <v>255</v>
      </c>
      <c r="C45" s="136" t="s">
        <v>223</v>
      </c>
      <c r="D45" s="137" t="s">
        <v>213</v>
      </c>
      <c r="E45" s="138">
        <v>144987.6</v>
      </c>
      <c r="F45" s="139"/>
      <c r="G45" s="140">
        <f>465390130.4+2447000</f>
        <v>467837130.39999998</v>
      </c>
      <c r="H45" s="141">
        <v>450894138.91000003</v>
      </c>
      <c r="I45" s="385">
        <v>475574823.10000002</v>
      </c>
      <c r="J45" s="403"/>
    </row>
    <row r="46" spans="1:10" ht="12.75" customHeight="1" x14ac:dyDescent="0.2">
      <c r="A46" s="405"/>
      <c r="B46" s="135" t="s">
        <v>256</v>
      </c>
      <c r="C46" s="136" t="s">
        <v>223</v>
      </c>
      <c r="D46" s="137" t="s">
        <v>215</v>
      </c>
      <c r="E46" s="138"/>
      <c r="F46" s="139"/>
      <c r="G46" s="140">
        <f>77398601.43+11890000</f>
        <v>89288601.430000007</v>
      </c>
      <c r="H46" s="141">
        <v>81370500.299999997</v>
      </c>
      <c r="I46" s="385">
        <v>84715480.849999994</v>
      </c>
      <c r="J46" s="17"/>
    </row>
    <row r="47" spans="1:10" ht="12.75" customHeight="1" x14ac:dyDescent="0.2">
      <c r="A47" s="405"/>
      <c r="B47" s="135" t="s">
        <v>257</v>
      </c>
      <c r="C47" s="136" t="s">
        <v>223</v>
      </c>
      <c r="D47" s="137" t="s">
        <v>219</v>
      </c>
      <c r="E47" s="138">
        <v>60</v>
      </c>
      <c r="F47" s="139"/>
      <c r="G47" s="140">
        <v>385000</v>
      </c>
      <c r="H47" s="141">
        <v>426247.87</v>
      </c>
      <c r="I47" s="385">
        <v>443810.26</v>
      </c>
      <c r="J47" s="17"/>
    </row>
    <row r="48" spans="1:10" ht="17.25" customHeight="1" x14ac:dyDescent="0.2">
      <c r="A48" s="410"/>
      <c r="B48" s="194" t="s">
        <v>258</v>
      </c>
      <c r="C48" s="168" t="s">
        <v>223</v>
      </c>
      <c r="D48" s="168" t="s">
        <v>223</v>
      </c>
      <c r="E48" s="195">
        <v>2604.5</v>
      </c>
      <c r="F48" s="139"/>
      <c r="G48" s="169">
        <v>26014479.640000001</v>
      </c>
      <c r="H48" s="169">
        <v>4341475.62</v>
      </c>
      <c r="I48" s="144">
        <v>4341475.62</v>
      </c>
      <c r="J48" s="17"/>
    </row>
    <row r="49" spans="1:21" ht="14.1" customHeight="1" thickBot="1" x14ac:dyDescent="0.25">
      <c r="A49" s="411"/>
      <c r="B49" s="190" t="s">
        <v>259</v>
      </c>
      <c r="C49" s="174" t="s">
        <v>223</v>
      </c>
      <c r="D49" s="174" t="s">
        <v>234</v>
      </c>
      <c r="E49" s="150">
        <v>2509.6</v>
      </c>
      <c r="F49" s="151"/>
      <c r="G49" s="162">
        <v>37350883.840000004</v>
      </c>
      <c r="H49" s="196">
        <v>38108389.240000002</v>
      </c>
      <c r="I49" s="388">
        <v>38632286.689999998</v>
      </c>
      <c r="J49" s="17"/>
    </row>
    <row r="50" spans="1:21" s="19" customFormat="1" ht="20.25" customHeight="1" x14ac:dyDescent="0.2">
      <c r="A50" s="197">
        <v>8</v>
      </c>
      <c r="B50" s="197" t="s">
        <v>260</v>
      </c>
      <c r="C50" s="198" t="s">
        <v>240</v>
      </c>
      <c r="D50" s="198" t="s">
        <v>211</v>
      </c>
      <c r="E50" s="133">
        <f>SUM(E51:E52)</f>
        <v>15341.2</v>
      </c>
      <c r="F50" s="133"/>
      <c r="G50" s="199">
        <f>SUM(G51:G52)</f>
        <v>68566618.620000005</v>
      </c>
      <c r="H50" s="200">
        <f>SUM(H51:H52)</f>
        <v>64801171.030000001</v>
      </c>
      <c r="I50" s="395">
        <f>SUM(I51:I52)</f>
        <v>64327586.159999996</v>
      </c>
      <c r="J50" s="17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16" customFormat="1" ht="18" customHeight="1" x14ac:dyDescent="0.2">
      <c r="A51" s="410"/>
      <c r="B51" s="194" t="s">
        <v>261</v>
      </c>
      <c r="C51" s="168" t="s">
        <v>240</v>
      </c>
      <c r="D51" s="168" t="s">
        <v>210</v>
      </c>
      <c r="E51" s="139">
        <v>13048.6</v>
      </c>
      <c r="F51" s="139"/>
      <c r="G51" s="181">
        <f>62616135.81+3065250</f>
        <v>65681385.810000002</v>
      </c>
      <c r="H51" s="181">
        <v>61792740.030000001</v>
      </c>
      <c r="I51" s="140">
        <v>61198818.159999996</v>
      </c>
      <c r="J51" s="403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18" customFormat="1" ht="26.25" customHeight="1" thickBot="1" x14ac:dyDescent="0.25">
      <c r="A52" s="412"/>
      <c r="B52" s="201" t="s">
        <v>262</v>
      </c>
      <c r="C52" s="202" t="s">
        <v>240</v>
      </c>
      <c r="D52" s="202" t="s">
        <v>217</v>
      </c>
      <c r="E52" s="151">
        <v>2292.6</v>
      </c>
      <c r="F52" s="151"/>
      <c r="G52" s="203">
        <v>2885232.81</v>
      </c>
      <c r="H52" s="203">
        <v>3008431</v>
      </c>
      <c r="I52" s="152">
        <v>3128768</v>
      </c>
      <c r="J52" s="17"/>
    </row>
    <row r="53" spans="1:21" s="18" customFormat="1" ht="12.75" hidden="1" customHeight="1" x14ac:dyDescent="0.2">
      <c r="A53" s="413">
        <v>9</v>
      </c>
      <c r="B53" s="204" t="s">
        <v>263</v>
      </c>
      <c r="C53" s="205" t="s">
        <v>234</v>
      </c>
      <c r="D53" s="205" t="s">
        <v>211</v>
      </c>
      <c r="E53" s="133">
        <f>SUM(E54:E59)</f>
        <v>32.9</v>
      </c>
      <c r="F53" s="206"/>
      <c r="G53" s="207">
        <v>0</v>
      </c>
      <c r="H53" s="207">
        <f>SUM(H54:H59)</f>
        <v>0</v>
      </c>
      <c r="I53" s="396">
        <f>SUM(I54:I59)</f>
        <v>0</v>
      </c>
      <c r="J53" s="17"/>
    </row>
    <row r="54" spans="1:21" s="20" customFormat="1" ht="12.75" hidden="1" customHeight="1" x14ac:dyDescent="0.2">
      <c r="A54" s="410"/>
      <c r="B54" s="208" t="s">
        <v>264</v>
      </c>
      <c r="C54" s="209" t="s">
        <v>234</v>
      </c>
      <c r="D54" s="209" t="s">
        <v>234</v>
      </c>
      <c r="E54" s="139">
        <v>32.9</v>
      </c>
      <c r="F54" s="139"/>
      <c r="G54" s="210">
        <v>0</v>
      </c>
      <c r="H54" s="210">
        <v>0</v>
      </c>
      <c r="I54" s="221">
        <v>0</v>
      </c>
      <c r="J54" s="403"/>
    </row>
    <row r="55" spans="1:21" s="18" customFormat="1" ht="12.75" hidden="1" customHeight="1" x14ac:dyDescent="0.2">
      <c r="A55" s="410"/>
      <c r="B55" s="208" t="s">
        <v>265</v>
      </c>
      <c r="C55" s="209" t="s">
        <v>234</v>
      </c>
      <c r="D55" s="209" t="s">
        <v>213</v>
      </c>
      <c r="E55" s="139"/>
      <c r="F55" s="139"/>
      <c r="G55" s="210"/>
      <c r="H55" s="210"/>
      <c r="I55" s="221"/>
      <c r="J55" s="17"/>
    </row>
    <row r="56" spans="1:21" s="18" customFormat="1" ht="25.5" hidden="1" customHeight="1" x14ac:dyDescent="0.2">
      <c r="A56" s="410"/>
      <c r="B56" s="208" t="s">
        <v>266</v>
      </c>
      <c r="C56" s="209" t="s">
        <v>234</v>
      </c>
      <c r="D56" s="209" t="s">
        <v>215</v>
      </c>
      <c r="E56" s="139"/>
      <c r="F56" s="139"/>
      <c r="G56" s="210"/>
      <c r="H56" s="210"/>
      <c r="I56" s="221"/>
      <c r="J56" s="17"/>
    </row>
    <row r="57" spans="1:21" s="18" customFormat="1" ht="12.75" hidden="1" customHeight="1" x14ac:dyDescent="0.2">
      <c r="A57" s="410"/>
      <c r="B57" s="208" t="s">
        <v>267</v>
      </c>
      <c r="C57" s="209" t="s">
        <v>234</v>
      </c>
      <c r="D57" s="209" t="s">
        <v>217</v>
      </c>
      <c r="E57" s="139"/>
      <c r="F57" s="139"/>
      <c r="G57" s="210"/>
      <c r="H57" s="210"/>
      <c r="I57" s="221"/>
      <c r="J57" s="17"/>
    </row>
    <row r="58" spans="1:21" s="18" customFormat="1" ht="12.75" hidden="1" customHeight="1" x14ac:dyDescent="0.2">
      <c r="A58" s="410"/>
      <c r="B58" s="208"/>
      <c r="C58" s="209"/>
      <c r="D58" s="209"/>
      <c r="E58" s="139"/>
      <c r="F58" s="139"/>
      <c r="G58" s="210"/>
      <c r="H58" s="210"/>
      <c r="I58" s="221"/>
      <c r="J58" s="17"/>
    </row>
    <row r="59" spans="1:21" s="18" customFormat="1" ht="13.5" hidden="1" customHeight="1" thickBot="1" x14ac:dyDescent="0.25">
      <c r="A59" s="412"/>
      <c r="B59" s="211" t="s">
        <v>268</v>
      </c>
      <c r="C59" s="212" t="s">
        <v>234</v>
      </c>
      <c r="D59" s="212" t="s">
        <v>243</v>
      </c>
      <c r="E59" s="151"/>
      <c r="F59" s="151"/>
      <c r="G59" s="213"/>
      <c r="H59" s="213"/>
      <c r="I59" s="397"/>
      <c r="J59" s="17"/>
    </row>
    <row r="60" spans="1:21" s="18" customFormat="1" x14ac:dyDescent="0.2">
      <c r="A60" s="197">
        <v>9</v>
      </c>
      <c r="B60" s="197" t="s">
        <v>269</v>
      </c>
      <c r="C60" s="198">
        <v>10</v>
      </c>
      <c r="D60" s="198" t="s">
        <v>211</v>
      </c>
      <c r="E60" s="133">
        <f>SUM(E61:E64)</f>
        <v>9490.3000000000011</v>
      </c>
      <c r="F60" s="133"/>
      <c r="G60" s="199">
        <f>SUM(G61:G64)</f>
        <v>7667652.6699999999</v>
      </c>
      <c r="H60" s="200">
        <f>SUM(H61:H64)</f>
        <v>11571856.780000001</v>
      </c>
      <c r="I60" s="398">
        <f>SUM(I61:I64)</f>
        <v>9965834.75</v>
      </c>
      <c r="J60" s="17"/>
    </row>
    <row r="61" spans="1:21" s="20" customFormat="1" x14ac:dyDescent="0.2">
      <c r="A61" s="405"/>
      <c r="B61" s="214" t="s">
        <v>270</v>
      </c>
      <c r="C61" s="136">
        <v>10</v>
      </c>
      <c r="D61" s="137" t="s">
        <v>210</v>
      </c>
      <c r="E61" s="138">
        <v>900</v>
      </c>
      <c r="F61" s="139"/>
      <c r="G61" s="140">
        <v>1000000</v>
      </c>
      <c r="H61" s="141">
        <v>1000000</v>
      </c>
      <c r="I61" s="385">
        <v>1000000</v>
      </c>
      <c r="J61" s="403"/>
    </row>
    <row r="62" spans="1:21" x14ac:dyDescent="0.2">
      <c r="A62" s="405"/>
      <c r="B62" s="214" t="s">
        <v>271</v>
      </c>
      <c r="C62" s="136" t="s">
        <v>243</v>
      </c>
      <c r="D62" s="137" t="s">
        <v>215</v>
      </c>
      <c r="E62" s="138">
        <v>6584.1</v>
      </c>
      <c r="F62" s="139"/>
      <c r="G62" s="140">
        <v>1195000</v>
      </c>
      <c r="H62" s="141">
        <v>2613610</v>
      </c>
      <c r="I62" s="385">
        <v>1000000</v>
      </c>
      <c r="J62" s="17"/>
    </row>
    <row r="63" spans="1:21" x14ac:dyDescent="0.2">
      <c r="A63" s="410"/>
      <c r="B63" s="215" t="s">
        <v>272</v>
      </c>
      <c r="C63" s="168" t="s">
        <v>243</v>
      </c>
      <c r="D63" s="168" t="s">
        <v>217</v>
      </c>
      <c r="E63" s="139">
        <v>2006.2</v>
      </c>
      <c r="F63" s="139"/>
      <c r="G63" s="181">
        <v>4772652.67</v>
      </c>
      <c r="H63" s="210">
        <v>7258246.7800000003</v>
      </c>
      <c r="I63" s="221">
        <v>7265834.75</v>
      </c>
      <c r="J63" s="17"/>
    </row>
    <row r="64" spans="1:21" ht="13.5" thickBot="1" x14ac:dyDescent="0.25">
      <c r="A64" s="411"/>
      <c r="B64" s="190" t="s">
        <v>273</v>
      </c>
      <c r="C64" s="174" t="s">
        <v>243</v>
      </c>
      <c r="D64" s="175" t="s">
        <v>221</v>
      </c>
      <c r="E64" s="150">
        <v>0</v>
      </c>
      <c r="F64" s="139"/>
      <c r="G64" s="144">
        <v>700000</v>
      </c>
      <c r="H64" s="163">
        <v>700000</v>
      </c>
      <c r="I64" s="388">
        <v>700000</v>
      </c>
      <c r="J64" s="17"/>
    </row>
    <row r="65" spans="1:10" x14ac:dyDescent="0.2">
      <c r="A65" s="414">
        <v>10</v>
      </c>
      <c r="B65" s="197" t="s">
        <v>274</v>
      </c>
      <c r="C65" s="216" t="s">
        <v>225</v>
      </c>
      <c r="D65" s="217" t="s">
        <v>211</v>
      </c>
      <c r="E65" s="218" t="e">
        <f>SUM(E66:E66:#REF!)</f>
        <v>#REF!</v>
      </c>
      <c r="F65" s="158"/>
      <c r="G65" s="219">
        <f>SUM(G66)</f>
        <v>1350000</v>
      </c>
      <c r="H65" s="219">
        <f t="shared" ref="H65:I65" si="1">SUM(H66)</f>
        <v>1050000</v>
      </c>
      <c r="I65" s="399">
        <f t="shared" si="1"/>
        <v>1050000</v>
      </c>
      <c r="J65" s="17"/>
    </row>
    <row r="66" spans="1:10" s="16" customFormat="1" ht="13.5" thickBot="1" x14ac:dyDescent="0.25">
      <c r="A66" s="412"/>
      <c r="B66" s="211" t="s">
        <v>275</v>
      </c>
      <c r="C66" s="220" t="s">
        <v>225</v>
      </c>
      <c r="D66" s="220" t="s">
        <v>210</v>
      </c>
      <c r="E66" s="139">
        <v>300</v>
      </c>
      <c r="F66" s="139"/>
      <c r="G66" s="140">
        <v>1350000</v>
      </c>
      <c r="H66" s="221">
        <v>1050000</v>
      </c>
      <c r="I66" s="221">
        <v>1050000</v>
      </c>
      <c r="J66" s="403"/>
    </row>
    <row r="67" spans="1:10" ht="38.25" x14ac:dyDescent="0.2">
      <c r="A67" s="415">
        <v>11</v>
      </c>
      <c r="B67" s="197" t="s">
        <v>276</v>
      </c>
      <c r="C67" s="222" t="s">
        <v>236</v>
      </c>
      <c r="D67" s="223" t="s">
        <v>211</v>
      </c>
      <c r="E67" s="224" t="e">
        <f>SUM(E69,#REF!)</f>
        <v>#REF!</v>
      </c>
      <c r="F67" s="225"/>
      <c r="G67" s="219">
        <f>SUM(G68:G69)</f>
        <v>7605815</v>
      </c>
      <c r="H67" s="219">
        <f t="shared" ref="H67:I67" si="2">SUM(H68:H69)</f>
        <v>7196726</v>
      </c>
      <c r="I67" s="399">
        <f t="shared" si="2"/>
        <v>7484584</v>
      </c>
      <c r="J67" s="17"/>
    </row>
    <row r="68" spans="1:10" ht="39" thickBot="1" x14ac:dyDescent="0.25">
      <c r="A68" s="415"/>
      <c r="B68" s="226" t="s">
        <v>277</v>
      </c>
      <c r="C68" s="227" t="s">
        <v>236</v>
      </c>
      <c r="D68" s="227" t="s">
        <v>210</v>
      </c>
      <c r="E68" s="228">
        <v>8382.9</v>
      </c>
      <c r="F68" s="229"/>
      <c r="G68" s="230">
        <v>6919815</v>
      </c>
      <c r="H68" s="231">
        <v>7196726</v>
      </c>
      <c r="I68" s="400">
        <v>7484584</v>
      </c>
      <c r="J68" s="17"/>
    </row>
    <row r="69" spans="1:10" ht="26.25" thickBot="1" x14ac:dyDescent="0.25">
      <c r="A69" s="416"/>
      <c r="B69" s="226" t="s">
        <v>731</v>
      </c>
      <c r="C69" s="227" t="s">
        <v>236</v>
      </c>
      <c r="D69" s="227" t="s">
        <v>215</v>
      </c>
      <c r="E69" s="228">
        <v>8382.9</v>
      </c>
      <c r="F69" s="229"/>
      <c r="G69" s="230">
        <v>686000</v>
      </c>
      <c r="H69" s="231">
        <v>0</v>
      </c>
      <c r="I69" s="400">
        <v>0</v>
      </c>
      <c r="J69" s="17"/>
    </row>
    <row r="70" spans="1:10" x14ac:dyDescent="0.2">
      <c r="A70" s="417">
        <v>12</v>
      </c>
      <c r="B70" s="197" t="s">
        <v>278</v>
      </c>
      <c r="C70" s="222" t="s">
        <v>279</v>
      </c>
      <c r="D70" s="232" t="s">
        <v>211</v>
      </c>
      <c r="E70" s="233" t="e">
        <f>SUM(#REF!)</f>
        <v>#REF!</v>
      </c>
      <c r="F70" s="234"/>
      <c r="G70" s="219">
        <f>SUM(G71)</f>
        <v>0</v>
      </c>
      <c r="H70" s="159">
        <f>H71</f>
        <v>15300321</v>
      </c>
      <c r="I70" s="387">
        <f>I71</f>
        <v>32201211</v>
      </c>
      <c r="J70" s="17"/>
    </row>
    <row r="71" spans="1:10" ht="13.5" thickBot="1" x14ac:dyDescent="0.25">
      <c r="A71" s="418"/>
      <c r="B71" s="235" t="s">
        <v>278</v>
      </c>
      <c r="C71" s="212" t="s">
        <v>279</v>
      </c>
      <c r="D71" s="236" t="s">
        <v>279</v>
      </c>
      <c r="E71" s="237">
        <v>0</v>
      </c>
      <c r="F71" s="151"/>
      <c r="G71" s="152">
        <v>0</v>
      </c>
      <c r="H71" s="153">
        <f>14891321+409000</f>
        <v>15300321</v>
      </c>
      <c r="I71" s="386">
        <f>30201211+2000000</f>
        <v>32201211</v>
      </c>
      <c r="J71" s="17"/>
    </row>
    <row r="72" spans="1:10" ht="13.5" thickBot="1" x14ac:dyDescent="0.25">
      <c r="A72" s="418"/>
      <c r="B72" s="238" t="s">
        <v>280</v>
      </c>
      <c r="C72" s="239"/>
      <c r="D72" s="240"/>
      <c r="E72" s="241" t="e">
        <f>SUM(E11,E21,E28,E35,E43,E50,E53,E60,E65,E67,#REF!,E23)</f>
        <v>#REF!</v>
      </c>
      <c r="F72" s="242"/>
      <c r="G72" s="243">
        <f>SUM(G11,G21,G23,G28,G35,G40,G43,G50,G60,G65,G67,G70)</f>
        <v>1322532632.5799999</v>
      </c>
      <c r="H72" s="243">
        <f t="shared" ref="H72" si="3">SUM(H11,H21,H23,H28,H35,H40,H43,H50,H60,H65,H67,H70)</f>
        <v>1215034776.5899999</v>
      </c>
      <c r="I72" s="401">
        <f>SUM(I11,I21,I23,I28,I35,I40,I43,I50,I60,I65,I67,I70)</f>
        <v>1261354300.5900002</v>
      </c>
      <c r="J72" s="17"/>
    </row>
    <row r="73" spans="1:10" ht="13.5" thickBot="1" x14ac:dyDescent="0.25">
      <c r="A73" s="418"/>
      <c r="B73" s="238" t="s">
        <v>281</v>
      </c>
      <c r="C73" s="239"/>
      <c r="D73" s="240"/>
      <c r="E73" s="241">
        <v>-12053.6</v>
      </c>
      <c r="F73" s="242"/>
      <c r="G73" s="244">
        <f>'Приложение 1'!C211-'Приложение 2'!G72</f>
        <v>-46064459.429999828</v>
      </c>
      <c r="H73" s="245">
        <f>'Приложение 1'!D211-'Приложение 2'!H72</f>
        <v>-46572851.99000001</v>
      </c>
      <c r="I73" s="402">
        <f>'Приложение 1'!E211-'Приложение 2'!I72</f>
        <v>-38435301.7900002</v>
      </c>
      <c r="J73" s="17"/>
    </row>
    <row r="74" spans="1:10" x14ac:dyDescent="0.2">
      <c r="A74" s="246"/>
      <c r="B74" s="204"/>
      <c r="C74" s="247"/>
      <c r="D74" s="247"/>
      <c r="E74" s="206"/>
      <c r="F74" s="126"/>
      <c r="G74" s="126"/>
      <c r="H74" s="126"/>
      <c r="I74" s="126"/>
    </row>
    <row r="75" spans="1:10" x14ac:dyDescent="0.2">
      <c r="A75" s="121"/>
      <c r="B75" s="126" t="s">
        <v>797</v>
      </c>
      <c r="C75" s="127"/>
      <c r="D75" s="441" t="s">
        <v>644</v>
      </c>
      <c r="E75" s="441"/>
      <c r="F75" s="441"/>
      <c r="G75" s="441"/>
      <c r="H75" s="441"/>
      <c r="I75" s="441"/>
    </row>
    <row r="77" spans="1:10" x14ac:dyDescent="0.2">
      <c r="G77" s="21"/>
      <c r="H77" s="21"/>
      <c r="I77" s="21"/>
    </row>
  </sheetData>
  <mergeCells count="16">
    <mergeCell ref="D75:I75"/>
    <mergeCell ref="A7:I7"/>
    <mergeCell ref="E8:I8"/>
    <mergeCell ref="H1:I1"/>
    <mergeCell ref="H4:I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H2:I2"/>
    <mergeCell ref="H3:I3"/>
  </mergeCells>
  <pageMargins left="0.70866141732283472" right="0.70866141732283472" top="0.39370078740157483" bottom="0.39370078740157483" header="0.31496062992125984" footer="0.31496062992125984"/>
  <pageSetup paperSize="9" scale="85" fitToHeight="0" orientation="portrait" r:id="rId1"/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view="pageBreakPreview" zoomScaleNormal="100" zoomScaleSheetLayoutView="100" workbookViewId="0">
      <selection activeCell="D28" sqref="D28"/>
    </sheetView>
  </sheetViews>
  <sheetFormatPr defaultRowHeight="15" x14ac:dyDescent="0.2"/>
  <cols>
    <col min="1" max="1" width="4.28515625" style="9" customWidth="1"/>
    <col min="2" max="2" width="42" style="9" customWidth="1"/>
    <col min="3" max="3" width="15.5703125" style="9" customWidth="1"/>
    <col min="4" max="4" width="14.5703125" style="9" customWidth="1"/>
    <col min="5" max="5" width="14.28515625" style="9" customWidth="1"/>
    <col min="6" max="6" width="9.140625" style="9" hidden="1" customWidth="1"/>
    <col min="7" max="8" width="9.140625" style="1" hidden="1" customWidth="1"/>
    <col min="9" max="16384" width="9.140625" style="1"/>
  </cols>
  <sheetData>
    <row r="1" spans="1:8" ht="15.75" customHeight="1" x14ac:dyDescent="0.2">
      <c r="A1" s="458"/>
      <c r="B1" s="458"/>
      <c r="C1" s="458"/>
      <c r="D1" s="458"/>
      <c r="E1" s="458"/>
      <c r="F1" s="95"/>
      <c r="G1" s="95"/>
      <c r="H1" s="95"/>
    </row>
    <row r="2" spans="1:8" ht="15.75" customHeight="1" x14ac:dyDescent="0.2">
      <c r="A2" s="96"/>
      <c r="B2" s="96"/>
      <c r="C2" s="96"/>
      <c r="D2" s="460" t="s">
        <v>709</v>
      </c>
      <c r="E2" s="460"/>
      <c r="F2" s="460"/>
      <c r="G2" s="460"/>
      <c r="H2" s="460"/>
    </row>
    <row r="3" spans="1:8" ht="99" customHeight="1" x14ac:dyDescent="0.2">
      <c r="A3" s="97"/>
      <c r="B3" s="97"/>
      <c r="C3" s="97"/>
      <c r="D3" s="461" t="s">
        <v>764</v>
      </c>
      <c r="E3" s="461"/>
      <c r="F3" s="95"/>
      <c r="G3" s="95"/>
      <c r="H3" s="95"/>
    </row>
    <row r="4" spans="1:8" ht="15.75" x14ac:dyDescent="0.25">
      <c r="A4" s="98"/>
      <c r="B4" s="98"/>
      <c r="C4" s="98"/>
      <c r="D4" s="98"/>
      <c r="E4" s="98"/>
      <c r="F4" s="99"/>
      <c r="G4" s="95"/>
      <c r="H4" s="95"/>
    </row>
    <row r="5" spans="1:8" ht="39" customHeight="1" x14ac:dyDescent="0.25">
      <c r="A5" s="459" t="s">
        <v>812</v>
      </c>
      <c r="B5" s="459"/>
      <c r="C5" s="459"/>
      <c r="D5" s="459"/>
      <c r="E5" s="459"/>
      <c r="F5" s="99"/>
      <c r="G5" s="95"/>
      <c r="H5" s="95"/>
    </row>
    <row r="6" spans="1:8" ht="16.5" customHeight="1" x14ac:dyDescent="0.25">
      <c r="A6" s="99"/>
      <c r="B6" s="99"/>
      <c r="C6" s="99"/>
      <c r="D6" s="99"/>
      <c r="E6" s="99"/>
      <c r="F6" s="99"/>
      <c r="G6" s="95"/>
      <c r="H6" s="95"/>
    </row>
    <row r="7" spans="1:8" ht="15" customHeight="1" thickBot="1" x14ac:dyDescent="0.3">
      <c r="A7" s="100"/>
      <c r="B7" s="100"/>
      <c r="C7" s="100"/>
      <c r="D7" s="100"/>
      <c r="E7" s="101" t="s">
        <v>97</v>
      </c>
      <c r="F7" s="99"/>
      <c r="G7" s="95"/>
      <c r="H7" s="95"/>
    </row>
    <row r="8" spans="1:8" ht="32.25" thickBot="1" x14ac:dyDescent="0.3">
      <c r="A8" s="102"/>
      <c r="B8" s="103" t="s">
        <v>4</v>
      </c>
      <c r="C8" s="104" t="s">
        <v>670</v>
      </c>
      <c r="D8" s="105" t="s">
        <v>741</v>
      </c>
      <c r="E8" s="106" t="s">
        <v>763</v>
      </c>
      <c r="F8" s="99"/>
      <c r="G8" s="95"/>
      <c r="H8" s="95"/>
    </row>
    <row r="9" spans="1:8" ht="30.75" customHeight="1" x14ac:dyDescent="0.25">
      <c r="A9" s="107">
        <v>1</v>
      </c>
      <c r="B9" s="108" t="s">
        <v>5</v>
      </c>
      <c r="C9" s="109">
        <v>1744565</v>
      </c>
      <c r="D9" s="110">
        <v>1797507</v>
      </c>
      <c r="E9" s="110">
        <v>1853108</v>
      </c>
      <c r="F9" s="99"/>
      <c r="G9" s="95"/>
      <c r="H9" s="95"/>
    </row>
    <row r="10" spans="1:8" ht="31.5" customHeight="1" x14ac:dyDescent="0.25">
      <c r="A10" s="111">
        <v>2</v>
      </c>
      <c r="B10" s="112" t="s">
        <v>7</v>
      </c>
      <c r="C10" s="113">
        <v>2078572</v>
      </c>
      <c r="D10" s="114">
        <v>2454456</v>
      </c>
      <c r="E10" s="115">
        <v>2563698</v>
      </c>
      <c r="F10" s="99"/>
      <c r="G10" s="95"/>
      <c r="H10" s="95"/>
    </row>
    <row r="11" spans="1:8" ht="33.75" customHeight="1" x14ac:dyDescent="0.25">
      <c r="A11" s="111">
        <v>3</v>
      </c>
      <c r="B11" s="112" t="s">
        <v>6</v>
      </c>
      <c r="C11" s="113">
        <v>1884817</v>
      </c>
      <c r="D11" s="114">
        <v>1788658</v>
      </c>
      <c r="E11" s="115">
        <v>1860672</v>
      </c>
      <c r="F11" s="99"/>
      <c r="G11" s="95"/>
      <c r="H11" s="95"/>
    </row>
    <row r="12" spans="1:8" ht="31.5" customHeight="1" x14ac:dyDescent="0.25">
      <c r="A12" s="111">
        <v>5</v>
      </c>
      <c r="B12" s="112" t="s">
        <v>8</v>
      </c>
      <c r="C12" s="113">
        <v>1211861</v>
      </c>
      <c r="D12" s="114">
        <v>1156105</v>
      </c>
      <c r="E12" s="115">
        <v>1207106</v>
      </c>
      <c r="F12" s="99"/>
      <c r="G12" s="95"/>
      <c r="H12" s="95"/>
    </row>
    <row r="13" spans="1:8" ht="16.5" thickBot="1" x14ac:dyDescent="0.3">
      <c r="A13" s="116"/>
      <c r="B13" s="117" t="s">
        <v>9</v>
      </c>
      <c r="C13" s="118">
        <f>C9+C10+C11+C12</f>
        <v>6919815</v>
      </c>
      <c r="D13" s="118">
        <f>D9+D10+D11+D12</f>
        <v>7196726</v>
      </c>
      <c r="E13" s="118">
        <f>E9+E10+E11+E12</f>
        <v>7484584</v>
      </c>
      <c r="F13" s="99"/>
      <c r="G13" s="95"/>
      <c r="H13" s="95"/>
    </row>
    <row r="14" spans="1:8" ht="15.75" x14ac:dyDescent="0.25">
      <c r="A14" s="119"/>
      <c r="B14" s="119"/>
      <c r="C14" s="119"/>
      <c r="D14" s="119"/>
      <c r="E14" s="120"/>
      <c r="F14" s="99"/>
      <c r="G14" s="95"/>
      <c r="H14" s="95"/>
    </row>
    <row r="15" spans="1:8" ht="15.75" x14ac:dyDescent="0.25">
      <c r="A15" s="99"/>
      <c r="B15" s="99"/>
      <c r="C15" s="99"/>
      <c r="D15" s="99"/>
      <c r="E15" s="99"/>
      <c r="F15" s="99"/>
      <c r="G15" s="95"/>
      <c r="H15" s="95"/>
    </row>
    <row r="16" spans="1:8" ht="15.75" x14ac:dyDescent="0.25">
      <c r="A16" s="99"/>
      <c r="B16" s="99" t="s">
        <v>765</v>
      </c>
      <c r="C16" s="99"/>
      <c r="D16" s="457" t="s">
        <v>644</v>
      </c>
      <c r="E16" s="457"/>
      <c r="F16" s="99"/>
      <c r="G16" s="95"/>
      <c r="H16" s="95"/>
    </row>
  </sheetData>
  <mergeCells count="5">
    <mergeCell ref="D16:E16"/>
    <mergeCell ref="A1:E1"/>
    <mergeCell ref="A5:E5"/>
    <mergeCell ref="D2:H2"/>
    <mergeCell ref="D3:E3"/>
  </mergeCells>
  <phoneticPr fontId="0" type="noConversion"/>
  <pageMargins left="0.74803149606299213" right="0.35433070866141736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6"/>
  <sheetViews>
    <sheetView view="pageBreakPreview" zoomScaleNormal="100" zoomScaleSheetLayoutView="100" workbookViewId="0">
      <selection activeCell="C10" sqref="C10"/>
    </sheetView>
  </sheetViews>
  <sheetFormatPr defaultRowHeight="15" x14ac:dyDescent="0.2"/>
  <cols>
    <col min="1" max="1" width="5.42578125" style="9" customWidth="1"/>
    <col min="2" max="2" width="48.7109375" style="9" customWidth="1"/>
    <col min="3" max="3" width="14.5703125" style="9" customWidth="1"/>
    <col min="4" max="4" width="14.42578125" style="9" customWidth="1"/>
    <col min="5" max="5" width="15" style="9" customWidth="1"/>
    <col min="6" max="6" width="9.140625" style="9"/>
    <col min="7" max="16384" width="9.140625" style="1"/>
  </cols>
  <sheetData>
    <row r="1" spans="1:8" ht="15.75" customHeight="1" x14ac:dyDescent="0.2">
      <c r="A1" s="56"/>
      <c r="B1" s="56"/>
      <c r="C1" s="56"/>
      <c r="D1" s="461" t="s">
        <v>471</v>
      </c>
      <c r="E1" s="461"/>
    </row>
    <row r="2" spans="1:8" ht="15.75" customHeight="1" x14ac:dyDescent="0.2">
      <c r="A2" s="40"/>
      <c r="B2" s="40"/>
      <c r="C2" s="40"/>
      <c r="D2" s="462"/>
      <c r="E2" s="462"/>
      <c r="F2" s="462"/>
      <c r="G2" s="462"/>
      <c r="H2" s="462"/>
    </row>
    <row r="3" spans="1:8" ht="100.5" customHeight="1" x14ac:dyDescent="0.2">
      <c r="A3" s="97"/>
      <c r="B3" s="97"/>
      <c r="C3" s="97"/>
      <c r="D3" s="461" t="s">
        <v>764</v>
      </c>
      <c r="E3" s="461"/>
    </row>
    <row r="4" spans="1:8" ht="15.75" x14ac:dyDescent="0.25">
      <c r="A4" s="99"/>
      <c r="B4" s="99"/>
      <c r="C4" s="99"/>
      <c r="D4" s="99"/>
      <c r="E4" s="99"/>
    </row>
    <row r="5" spans="1:8" ht="36.75" customHeight="1" x14ac:dyDescent="0.2">
      <c r="A5" s="459" t="s">
        <v>10</v>
      </c>
      <c r="B5" s="459"/>
      <c r="C5" s="459"/>
      <c r="D5" s="459"/>
      <c r="E5" s="459"/>
    </row>
    <row r="6" spans="1:8" ht="15.75" x14ac:dyDescent="0.25">
      <c r="A6" s="99"/>
      <c r="B6" s="99"/>
      <c r="C6" s="99"/>
      <c r="D6" s="99"/>
      <c r="E6" s="99"/>
    </row>
    <row r="7" spans="1:8" ht="16.5" thickBot="1" x14ac:dyDescent="0.3">
      <c r="A7" s="100"/>
      <c r="B7" s="100"/>
      <c r="C7" s="100"/>
      <c r="D7" s="100"/>
      <c r="E7" s="346" t="s">
        <v>97</v>
      </c>
    </row>
    <row r="8" spans="1:8" ht="33" customHeight="1" x14ac:dyDescent="0.25">
      <c r="A8" s="348"/>
      <c r="B8" s="349" t="s">
        <v>4</v>
      </c>
      <c r="C8" s="350" t="s">
        <v>670</v>
      </c>
      <c r="D8" s="350" t="s">
        <v>741</v>
      </c>
      <c r="E8" s="351" t="s">
        <v>763</v>
      </c>
      <c r="F8" s="11"/>
      <c r="G8" s="3"/>
    </row>
    <row r="9" spans="1:8" ht="33" customHeight="1" x14ac:dyDescent="0.25">
      <c r="A9" s="111">
        <v>1</v>
      </c>
      <c r="B9" s="112" t="s">
        <v>7</v>
      </c>
      <c r="C9" s="114">
        <v>359491</v>
      </c>
      <c r="D9" s="114">
        <v>381490</v>
      </c>
      <c r="E9" s="115">
        <v>415893.67</v>
      </c>
      <c r="F9" s="10"/>
      <c r="G9" s="2"/>
    </row>
    <row r="10" spans="1:8" ht="30.75" customHeight="1" x14ac:dyDescent="0.25">
      <c r="A10" s="111">
        <v>2</v>
      </c>
      <c r="B10" s="112" t="s">
        <v>6</v>
      </c>
      <c r="C10" s="114">
        <v>359491</v>
      </c>
      <c r="D10" s="114">
        <v>381490</v>
      </c>
      <c r="E10" s="115">
        <v>415893.67</v>
      </c>
      <c r="F10" s="10"/>
      <c r="G10" s="2"/>
    </row>
    <row r="11" spans="1:8" ht="31.5" customHeight="1" x14ac:dyDescent="0.25">
      <c r="A11" s="111">
        <v>3</v>
      </c>
      <c r="B11" s="112" t="s">
        <v>8</v>
      </c>
      <c r="C11" s="114">
        <v>359490.51</v>
      </c>
      <c r="D11" s="114">
        <v>381489.62</v>
      </c>
      <c r="E11" s="115">
        <v>415893.67</v>
      </c>
      <c r="F11" s="10"/>
      <c r="G11" s="2"/>
    </row>
    <row r="12" spans="1:8" ht="16.5" thickBot="1" x14ac:dyDescent="0.3">
      <c r="A12" s="352"/>
      <c r="B12" s="353" t="s">
        <v>9</v>
      </c>
      <c r="C12" s="354">
        <f>SUM(C9:C11)</f>
        <v>1078472.51</v>
      </c>
      <c r="D12" s="354">
        <f>SUM(D9:D11)</f>
        <v>1144469.6200000001</v>
      </c>
      <c r="E12" s="355">
        <f>SUM(E9:E11)</f>
        <v>1247681.01</v>
      </c>
      <c r="F12" s="10"/>
      <c r="G12" s="2"/>
    </row>
    <row r="13" spans="1:8" ht="15.75" x14ac:dyDescent="0.25">
      <c r="A13" s="119"/>
      <c r="B13" s="119"/>
      <c r="C13" s="119"/>
      <c r="D13" s="119"/>
      <c r="E13" s="120"/>
      <c r="F13" s="12"/>
      <c r="G13" s="4"/>
    </row>
    <row r="14" spans="1:8" ht="15.75" x14ac:dyDescent="0.25">
      <c r="A14" s="99"/>
      <c r="B14" s="99"/>
      <c r="C14" s="99"/>
      <c r="D14" s="99"/>
      <c r="E14" s="99"/>
    </row>
    <row r="15" spans="1:8" ht="15.75" x14ac:dyDescent="0.25">
      <c r="A15" s="99"/>
      <c r="B15" s="99" t="s">
        <v>765</v>
      </c>
      <c r="C15" s="99"/>
      <c r="D15" s="457" t="s">
        <v>644</v>
      </c>
      <c r="E15" s="457"/>
    </row>
    <row r="16" spans="1:8" ht="15.75" x14ac:dyDescent="0.25">
      <c r="A16" s="99"/>
      <c r="B16" s="99"/>
      <c r="C16" s="99"/>
      <c r="D16" s="99"/>
      <c r="E16" s="99"/>
    </row>
  </sheetData>
  <mergeCells count="5">
    <mergeCell ref="D15:E15"/>
    <mergeCell ref="A5:E5"/>
    <mergeCell ref="D2:H2"/>
    <mergeCell ref="D1:E1"/>
    <mergeCell ref="D3:E3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29"/>
  <sheetViews>
    <sheetView view="pageBreakPreview" zoomScaleNormal="90" zoomScaleSheetLayoutView="100" workbookViewId="0">
      <selection activeCell="B13" sqref="B13"/>
    </sheetView>
  </sheetViews>
  <sheetFormatPr defaultRowHeight="15" x14ac:dyDescent="0.2"/>
  <cols>
    <col min="1" max="1" width="31.7109375" style="9" customWidth="1"/>
    <col min="2" max="2" width="46.85546875" style="9" customWidth="1"/>
    <col min="3" max="3" width="17.7109375" style="9" customWidth="1"/>
    <col min="4" max="4" width="18" style="9" customWidth="1"/>
    <col min="5" max="5" width="17.42578125" style="9" customWidth="1"/>
    <col min="6" max="6" width="9.140625" style="9"/>
    <col min="7" max="16384" width="9.140625" style="1"/>
  </cols>
  <sheetData>
    <row r="1" spans="1:6" s="8" customFormat="1" ht="12.75" x14ac:dyDescent="0.2">
      <c r="A1" s="248"/>
      <c r="B1" s="248"/>
      <c r="C1" s="248"/>
      <c r="D1" s="466" t="s">
        <v>709</v>
      </c>
      <c r="E1" s="466"/>
    </row>
    <row r="2" spans="1:6" s="8" customFormat="1" ht="130.5" customHeight="1" x14ac:dyDescent="0.2">
      <c r="A2" s="248"/>
      <c r="B2" s="248"/>
      <c r="C2" s="248"/>
      <c r="D2" s="468" t="s">
        <v>1121</v>
      </c>
      <c r="E2" s="468"/>
    </row>
    <row r="3" spans="1:6" s="8" customFormat="1" ht="12.75" x14ac:dyDescent="0.2">
      <c r="A3" s="248"/>
      <c r="B3" s="248"/>
      <c r="C3" s="248"/>
      <c r="D3" s="466" t="s">
        <v>718</v>
      </c>
      <c r="E3" s="466"/>
    </row>
    <row r="4" spans="1:6" s="8" customFormat="1" ht="93" customHeight="1" x14ac:dyDescent="0.2">
      <c r="A4" s="249"/>
      <c r="B4" s="249"/>
      <c r="C4" s="249"/>
      <c r="D4" s="467" t="s">
        <v>1069</v>
      </c>
      <c r="E4" s="467"/>
    </row>
    <row r="5" spans="1:6" s="8" customFormat="1" ht="12.75" x14ac:dyDescent="0.2">
      <c r="A5" s="465"/>
      <c r="B5" s="465"/>
      <c r="C5" s="465"/>
      <c r="D5" s="465"/>
      <c r="E5" s="465"/>
    </row>
    <row r="6" spans="1:6" s="8" customFormat="1" ht="12.75" x14ac:dyDescent="0.2">
      <c r="A6" s="250"/>
      <c r="B6" s="95"/>
      <c r="C6" s="95"/>
      <c r="D6" s="95"/>
      <c r="E6" s="95"/>
    </row>
    <row r="7" spans="1:6" s="8" customFormat="1" ht="37.5" customHeight="1" x14ac:dyDescent="0.25">
      <c r="A7" s="463" t="s">
        <v>799</v>
      </c>
      <c r="B7" s="463"/>
      <c r="C7" s="463"/>
      <c r="D7" s="463"/>
      <c r="E7" s="463"/>
      <c r="F7" s="9"/>
    </row>
    <row r="8" spans="1:6" s="8" customFormat="1" ht="14.25" customHeight="1" x14ac:dyDescent="0.25">
      <c r="A8" s="101"/>
      <c r="B8" s="251"/>
      <c r="C8" s="251"/>
      <c r="D8" s="99"/>
      <c r="E8" s="99" t="s">
        <v>636</v>
      </c>
      <c r="F8" s="9"/>
    </row>
    <row r="9" spans="1:6" ht="13.5" customHeight="1" x14ac:dyDescent="0.25">
      <c r="A9" s="252" t="s">
        <v>91</v>
      </c>
      <c r="B9" s="252" t="s">
        <v>98</v>
      </c>
      <c r="C9" s="252">
        <v>2024</v>
      </c>
      <c r="D9" s="253">
        <v>2025</v>
      </c>
      <c r="E9" s="253">
        <v>2026</v>
      </c>
    </row>
    <row r="10" spans="1:6" ht="29.25" customHeight="1" x14ac:dyDescent="0.25">
      <c r="A10" s="254"/>
      <c r="B10" s="112" t="s">
        <v>11</v>
      </c>
      <c r="C10" s="254"/>
      <c r="D10" s="254"/>
      <c r="E10" s="254"/>
    </row>
    <row r="11" spans="1:6" ht="31.5" x14ac:dyDescent="0.25">
      <c r="A11" s="255" t="s">
        <v>12</v>
      </c>
      <c r="B11" s="112" t="s">
        <v>13</v>
      </c>
      <c r="C11" s="256">
        <f>SUM(C12-C14)</f>
        <v>0</v>
      </c>
      <c r="D11" s="256">
        <f>SUM(D12-D14)</f>
        <v>0</v>
      </c>
      <c r="E11" s="256">
        <f>SUM(E12-E14)</f>
        <v>0</v>
      </c>
    </row>
    <row r="12" spans="1:6" ht="29.25" customHeight="1" x14ac:dyDescent="0.25">
      <c r="A12" s="255" t="s">
        <v>14</v>
      </c>
      <c r="B12" s="112" t="s">
        <v>15</v>
      </c>
      <c r="C12" s="256">
        <f>SUM(C13)</f>
        <v>0</v>
      </c>
      <c r="D12" s="256">
        <f>SUM(D13)</f>
        <v>0</v>
      </c>
      <c r="E12" s="256">
        <f>SUM(E13)</f>
        <v>0</v>
      </c>
    </row>
    <row r="13" spans="1:6" ht="44.25" customHeight="1" x14ac:dyDescent="0.25">
      <c r="A13" s="255" t="s">
        <v>16</v>
      </c>
      <c r="B13" s="112" t="s">
        <v>17</v>
      </c>
      <c r="C13" s="254"/>
      <c r="D13" s="254"/>
      <c r="E13" s="254"/>
    </row>
    <row r="14" spans="1:6" ht="30.75" customHeight="1" x14ac:dyDescent="0.25">
      <c r="A14" s="255" t="s">
        <v>18</v>
      </c>
      <c r="B14" s="112" t="s">
        <v>19</v>
      </c>
      <c r="C14" s="256">
        <f>SUM(C15)</f>
        <v>0</v>
      </c>
      <c r="D14" s="256">
        <f>SUM(D15)</f>
        <v>0</v>
      </c>
      <c r="E14" s="256">
        <f>SUM(E15)</f>
        <v>0</v>
      </c>
    </row>
    <row r="15" spans="1:6" ht="45.75" customHeight="1" x14ac:dyDescent="0.25">
      <c r="A15" s="255" t="s">
        <v>20</v>
      </c>
      <c r="B15" s="112" t="s">
        <v>21</v>
      </c>
      <c r="C15" s="254"/>
      <c r="D15" s="254"/>
      <c r="E15" s="254"/>
    </row>
    <row r="16" spans="1:6" ht="31.5" x14ac:dyDescent="0.25">
      <c r="A16" s="254" t="s">
        <v>22</v>
      </c>
      <c r="B16" s="112" t="s">
        <v>23</v>
      </c>
      <c r="C16" s="257">
        <v>46064459.43</v>
      </c>
      <c r="D16" s="257">
        <v>46572851.990000002</v>
      </c>
      <c r="E16" s="257">
        <v>38435301.789999999</v>
      </c>
    </row>
    <row r="17" spans="1:5" ht="15.75" customHeight="1" x14ac:dyDescent="0.25">
      <c r="A17" s="254" t="s">
        <v>24</v>
      </c>
      <c r="B17" s="112" t="s">
        <v>25</v>
      </c>
      <c r="C17" s="257">
        <f t="shared" ref="C17:E18" si="0">SUM(C18)</f>
        <v>-1276468173.1500001</v>
      </c>
      <c r="D17" s="257">
        <f>SUM(D18)</f>
        <v>-1168461924.5999999</v>
      </c>
      <c r="E17" s="257">
        <f t="shared" si="0"/>
        <v>-1222918998.8</v>
      </c>
    </row>
    <row r="18" spans="1:5" ht="31.5" x14ac:dyDescent="0.25">
      <c r="A18" s="254" t="s">
        <v>26</v>
      </c>
      <c r="B18" s="112" t="s">
        <v>27</v>
      </c>
      <c r="C18" s="257">
        <f t="shared" si="0"/>
        <v>-1276468173.1500001</v>
      </c>
      <c r="D18" s="257">
        <f t="shared" si="0"/>
        <v>-1168461924.5999999</v>
      </c>
      <c r="E18" s="257">
        <f t="shared" si="0"/>
        <v>-1222918998.8</v>
      </c>
    </row>
    <row r="19" spans="1:5" ht="45" customHeight="1" x14ac:dyDescent="0.25">
      <c r="A19" s="254" t="s">
        <v>28</v>
      </c>
      <c r="B19" s="112" t="s">
        <v>29</v>
      </c>
      <c r="C19" s="257">
        <v>-1276468173.1500001</v>
      </c>
      <c r="D19" s="257">
        <v>-1168461924.5999999</v>
      </c>
      <c r="E19" s="257">
        <v>-1222918998.8</v>
      </c>
    </row>
    <row r="20" spans="1:5" ht="17.25" customHeight="1" x14ac:dyDescent="0.25">
      <c r="A20" s="254" t="s">
        <v>30</v>
      </c>
      <c r="B20" s="112" t="s">
        <v>31</v>
      </c>
      <c r="C20" s="257">
        <f t="shared" ref="C20:E21" si="1">SUM(C21)</f>
        <v>1322532632.5799999</v>
      </c>
      <c r="D20" s="257">
        <f t="shared" si="1"/>
        <v>1215034776.5899999</v>
      </c>
      <c r="E20" s="257">
        <f t="shared" si="1"/>
        <v>1261354300.5899999</v>
      </c>
    </row>
    <row r="21" spans="1:5" ht="29.25" customHeight="1" x14ac:dyDescent="0.25">
      <c r="A21" s="254" t="s">
        <v>32</v>
      </c>
      <c r="B21" s="112" t="s">
        <v>33</v>
      </c>
      <c r="C21" s="257">
        <f t="shared" si="1"/>
        <v>1322532632.5799999</v>
      </c>
      <c r="D21" s="257">
        <f t="shared" si="1"/>
        <v>1215034776.5899999</v>
      </c>
      <c r="E21" s="257">
        <f t="shared" si="1"/>
        <v>1261354300.5899999</v>
      </c>
    </row>
    <row r="22" spans="1:5" ht="31.5" customHeight="1" x14ac:dyDescent="0.25">
      <c r="A22" s="254" t="s">
        <v>34</v>
      </c>
      <c r="B22" s="112" t="s">
        <v>35</v>
      </c>
      <c r="C22" s="257">
        <v>1322532632.5799999</v>
      </c>
      <c r="D22" s="257">
        <v>1215034776.5899999</v>
      </c>
      <c r="E22" s="257">
        <v>1261354300.5899999</v>
      </c>
    </row>
    <row r="23" spans="1:5" ht="30" customHeight="1" x14ac:dyDescent="0.25">
      <c r="A23" s="254" t="s">
        <v>36</v>
      </c>
      <c r="B23" s="112" t="s">
        <v>37</v>
      </c>
      <c r="C23" s="256">
        <f t="shared" ref="C23:E24" si="2">SUM(C24)</f>
        <v>0</v>
      </c>
      <c r="D23" s="256">
        <f t="shared" si="2"/>
        <v>0</v>
      </c>
      <c r="E23" s="256">
        <f t="shared" si="2"/>
        <v>0</v>
      </c>
    </row>
    <row r="24" spans="1:5" ht="48" customHeight="1" x14ac:dyDescent="0.25">
      <c r="A24" s="254" t="s">
        <v>38</v>
      </c>
      <c r="B24" s="112" t="s">
        <v>39</v>
      </c>
      <c r="C24" s="256">
        <f t="shared" si="2"/>
        <v>0</v>
      </c>
      <c r="D24" s="256">
        <f t="shared" si="2"/>
        <v>0</v>
      </c>
      <c r="E24" s="256">
        <f t="shared" si="2"/>
        <v>0</v>
      </c>
    </row>
    <row r="25" spans="1:5" ht="122.25" customHeight="1" x14ac:dyDescent="0.25">
      <c r="A25" s="254" t="s">
        <v>40</v>
      </c>
      <c r="B25" s="112" t="s">
        <v>41</v>
      </c>
      <c r="C25" s="256"/>
      <c r="D25" s="256"/>
      <c r="E25" s="256"/>
    </row>
    <row r="26" spans="1:5" ht="32.25" customHeight="1" x14ac:dyDescent="0.25">
      <c r="A26" s="255"/>
      <c r="B26" s="112" t="s">
        <v>42</v>
      </c>
      <c r="C26" s="257">
        <f>SUM(C16+C23)</f>
        <v>46064459.43</v>
      </c>
      <c r="D26" s="257">
        <f>D16</f>
        <v>46572851.990000002</v>
      </c>
      <c r="E26" s="257">
        <f>E16</f>
        <v>38435301.789999999</v>
      </c>
    </row>
    <row r="27" spans="1:5" ht="15.75" x14ac:dyDescent="0.25">
      <c r="A27" s="99"/>
      <c r="B27" s="99"/>
      <c r="C27" s="99"/>
      <c r="D27" s="99"/>
      <c r="E27" s="99"/>
    </row>
    <row r="28" spans="1:5" ht="15.75" x14ac:dyDescent="0.25">
      <c r="A28" s="99"/>
      <c r="B28" s="99"/>
      <c r="C28" s="99"/>
      <c r="D28" s="99"/>
      <c r="E28" s="99"/>
    </row>
    <row r="29" spans="1:5" ht="15.75" x14ac:dyDescent="0.25">
      <c r="A29" s="99" t="s">
        <v>797</v>
      </c>
      <c r="B29" s="99"/>
      <c r="C29" s="99"/>
      <c r="D29" s="464" t="s">
        <v>644</v>
      </c>
      <c r="E29" s="464"/>
    </row>
  </sheetData>
  <mergeCells count="7">
    <mergeCell ref="A7:E7"/>
    <mergeCell ref="D29:E29"/>
    <mergeCell ref="A5:E5"/>
    <mergeCell ref="D1:E1"/>
    <mergeCell ref="D4:E4"/>
    <mergeCell ref="D2:E2"/>
    <mergeCell ref="D3:E3"/>
  </mergeCells>
  <phoneticPr fontId="0" type="noConversion"/>
  <pageMargins left="0.78740157480314965" right="0.39370078740157483" top="0.39370078740157483" bottom="0.3937007874015748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6"/>
  <sheetViews>
    <sheetView view="pageBreakPreview" topLeftCell="A4" zoomScaleNormal="100" zoomScaleSheetLayoutView="100" workbookViewId="0">
      <selection activeCell="B6" sqref="B6:R6"/>
    </sheetView>
  </sheetViews>
  <sheetFormatPr defaultRowHeight="12.75" x14ac:dyDescent="0.2"/>
  <cols>
    <col min="1" max="1" width="1.140625" style="366" customWidth="1"/>
    <col min="2" max="2" width="5.140625" style="366" customWidth="1"/>
    <col min="3" max="3" width="15.42578125" style="366" customWidth="1"/>
    <col min="4" max="4" width="2" style="366" customWidth="1"/>
    <col min="5" max="5" width="2.140625" style="366" customWidth="1"/>
    <col min="6" max="6" width="13.85546875" style="366" customWidth="1"/>
    <col min="7" max="7" width="0.85546875" style="366" customWidth="1"/>
    <col min="8" max="8" width="1.140625" style="366" customWidth="1"/>
    <col min="9" max="9" width="9.140625" style="366" customWidth="1"/>
    <col min="10" max="10" width="0.28515625" style="366" customWidth="1"/>
    <col min="11" max="11" width="0.42578125" style="366" customWidth="1"/>
    <col min="12" max="12" width="9.140625" style="366" customWidth="1"/>
    <col min="13" max="13" width="7.5703125" style="366" customWidth="1"/>
    <col min="14" max="14" width="2.7109375" style="366" customWidth="1"/>
    <col min="15" max="15" width="11.140625" style="366" customWidth="1"/>
    <col min="16" max="16" width="9.140625" style="366" customWidth="1"/>
    <col min="17" max="17" width="6.42578125" style="366" customWidth="1"/>
    <col min="18" max="18" width="7" style="366" customWidth="1"/>
    <col min="19" max="16384" width="9.140625" style="366"/>
  </cols>
  <sheetData>
    <row r="1" spans="2:18" ht="27" customHeight="1" x14ac:dyDescent="0.2">
      <c r="O1" s="486" t="s">
        <v>471</v>
      </c>
      <c r="P1" s="486"/>
      <c r="Q1" s="486"/>
      <c r="R1" s="486"/>
    </row>
    <row r="2" spans="2:18" ht="123.75" customHeight="1" x14ac:dyDescent="0.2">
      <c r="M2" s="488" t="s">
        <v>1070</v>
      </c>
      <c r="N2" s="488"/>
      <c r="O2" s="488"/>
      <c r="P2" s="488"/>
      <c r="Q2" s="488"/>
      <c r="R2" s="488"/>
    </row>
    <row r="3" spans="2:18" ht="25.5" customHeight="1" x14ac:dyDescent="0.2">
      <c r="C3" s="367"/>
      <c r="D3" s="474"/>
      <c r="E3" s="474"/>
      <c r="F3" s="474"/>
      <c r="G3" s="474"/>
      <c r="H3" s="367"/>
      <c r="I3" s="474"/>
      <c r="J3" s="474"/>
      <c r="K3" s="474"/>
      <c r="L3" s="474"/>
      <c r="M3" s="474"/>
      <c r="N3" s="474"/>
      <c r="O3" s="487" t="s">
        <v>1064</v>
      </c>
      <c r="P3" s="487"/>
      <c r="Q3" s="487"/>
      <c r="R3" s="487"/>
    </row>
    <row r="4" spans="2:18" ht="83.25" customHeight="1" x14ac:dyDescent="0.2">
      <c r="C4" s="367"/>
      <c r="D4" s="474"/>
      <c r="E4" s="474"/>
      <c r="F4" s="474"/>
      <c r="G4" s="474"/>
      <c r="H4" s="367"/>
      <c r="I4" s="474"/>
      <c r="J4" s="474"/>
      <c r="K4" s="378"/>
      <c r="L4" s="378"/>
      <c r="M4" s="489" t="s">
        <v>1120</v>
      </c>
      <c r="N4" s="489"/>
      <c r="O4" s="489"/>
      <c r="P4" s="489"/>
      <c r="Q4" s="489"/>
      <c r="R4" s="489"/>
    </row>
    <row r="5" spans="2:18" ht="31.5" customHeight="1" x14ac:dyDescent="0.2"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8"/>
      <c r="R5" s="368"/>
    </row>
    <row r="6" spans="2:18" ht="63" customHeight="1" thickBot="1" x14ac:dyDescent="0.25">
      <c r="B6" s="476" t="s">
        <v>1026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</row>
    <row r="7" spans="2:18" ht="63" customHeight="1" thickBot="1" x14ac:dyDescent="0.25">
      <c r="B7" s="477" t="s">
        <v>98</v>
      </c>
      <c r="C7" s="477"/>
      <c r="D7" s="477"/>
      <c r="E7" s="477"/>
      <c r="F7" s="477"/>
      <c r="G7" s="477"/>
      <c r="H7" s="477" t="s">
        <v>816</v>
      </c>
      <c r="I7" s="477"/>
      <c r="J7" s="477"/>
      <c r="K7" s="477"/>
      <c r="L7" s="477" t="s">
        <v>817</v>
      </c>
      <c r="M7" s="477" t="s">
        <v>818</v>
      </c>
      <c r="N7" s="477" t="s">
        <v>819</v>
      </c>
      <c r="O7" s="477"/>
      <c r="P7" s="477" t="s">
        <v>820</v>
      </c>
      <c r="Q7" s="483" t="s">
        <v>713</v>
      </c>
      <c r="R7" s="483"/>
    </row>
    <row r="8" spans="2:18" ht="15" customHeight="1" thickBot="1" x14ac:dyDescent="0.25">
      <c r="B8" s="477"/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 t="s">
        <v>821</v>
      </c>
      <c r="R8" s="477"/>
    </row>
    <row r="9" spans="2:18" ht="15" customHeight="1" thickBot="1" x14ac:dyDescent="0.25">
      <c r="B9" s="475">
        <v>1</v>
      </c>
      <c r="C9" s="475"/>
      <c r="D9" s="475"/>
      <c r="E9" s="475"/>
      <c r="F9" s="475"/>
      <c r="G9" s="475"/>
      <c r="H9" s="475">
        <v>2</v>
      </c>
      <c r="I9" s="475"/>
      <c r="J9" s="475"/>
      <c r="K9" s="475"/>
      <c r="L9" s="419">
        <v>3</v>
      </c>
      <c r="M9" s="419">
        <v>4</v>
      </c>
      <c r="N9" s="475">
        <v>5</v>
      </c>
      <c r="O9" s="475"/>
      <c r="P9" s="419">
        <v>6</v>
      </c>
      <c r="Q9" s="475">
        <v>7</v>
      </c>
      <c r="R9" s="475"/>
    </row>
    <row r="10" spans="2:18" ht="33.75" customHeight="1" x14ac:dyDescent="0.2">
      <c r="B10" s="478" t="s">
        <v>824</v>
      </c>
      <c r="C10" s="478"/>
      <c r="D10" s="478"/>
      <c r="E10" s="478"/>
      <c r="F10" s="478"/>
      <c r="G10" s="478"/>
      <c r="H10" s="472" t="s">
        <v>822</v>
      </c>
      <c r="I10" s="472"/>
      <c r="J10" s="472"/>
      <c r="K10" s="472"/>
      <c r="L10" s="420" t="s">
        <v>210</v>
      </c>
      <c r="M10" s="421" t="s">
        <v>221</v>
      </c>
      <c r="N10" s="472" t="s">
        <v>825</v>
      </c>
      <c r="O10" s="472"/>
      <c r="P10" s="420"/>
      <c r="Q10" s="473">
        <v>9457765.6600000001</v>
      </c>
      <c r="R10" s="473"/>
    </row>
    <row r="11" spans="2:18" ht="15" customHeight="1" x14ac:dyDescent="0.2">
      <c r="B11" s="471" t="s">
        <v>826</v>
      </c>
      <c r="C11" s="471"/>
      <c r="D11" s="471"/>
      <c r="E11" s="471"/>
      <c r="F11" s="471"/>
      <c r="G11" s="471"/>
      <c r="H11" s="469" t="s">
        <v>822</v>
      </c>
      <c r="I11" s="469"/>
      <c r="J11" s="469"/>
      <c r="K11" s="469"/>
      <c r="L11" s="422" t="s">
        <v>210</v>
      </c>
      <c r="M11" s="423" t="s">
        <v>221</v>
      </c>
      <c r="N11" s="469" t="s">
        <v>827</v>
      </c>
      <c r="O11" s="469"/>
      <c r="P11" s="422"/>
      <c r="Q11" s="470">
        <v>9457765.6600000001</v>
      </c>
      <c r="R11" s="470"/>
    </row>
    <row r="12" spans="2:18" ht="15" customHeight="1" x14ac:dyDescent="0.2">
      <c r="B12" s="471" t="s">
        <v>701</v>
      </c>
      <c r="C12" s="471"/>
      <c r="D12" s="471"/>
      <c r="E12" s="471"/>
      <c r="F12" s="471"/>
      <c r="G12" s="471"/>
      <c r="H12" s="469" t="s">
        <v>822</v>
      </c>
      <c r="I12" s="469"/>
      <c r="J12" s="469"/>
      <c r="K12" s="469"/>
      <c r="L12" s="422" t="s">
        <v>210</v>
      </c>
      <c r="M12" s="423" t="s">
        <v>221</v>
      </c>
      <c r="N12" s="469" t="s">
        <v>503</v>
      </c>
      <c r="O12" s="469"/>
      <c r="P12" s="424"/>
      <c r="Q12" s="470">
        <v>7815168.7000000002</v>
      </c>
      <c r="R12" s="470"/>
    </row>
    <row r="13" spans="2:18" x14ac:dyDescent="0.2">
      <c r="B13" s="471" t="s">
        <v>828</v>
      </c>
      <c r="C13" s="471"/>
      <c r="D13" s="471"/>
      <c r="E13" s="471"/>
      <c r="F13" s="471"/>
      <c r="G13" s="471"/>
      <c r="H13" s="469" t="s">
        <v>822</v>
      </c>
      <c r="I13" s="469"/>
      <c r="J13" s="469"/>
      <c r="K13" s="469"/>
      <c r="L13" s="422" t="s">
        <v>210</v>
      </c>
      <c r="M13" s="423" t="s">
        <v>221</v>
      </c>
      <c r="N13" s="469" t="s">
        <v>503</v>
      </c>
      <c r="O13" s="469"/>
      <c r="P13" s="422" t="s">
        <v>829</v>
      </c>
      <c r="Q13" s="470">
        <v>7815168.7000000002</v>
      </c>
      <c r="R13" s="470"/>
    </row>
    <row r="14" spans="2:18" x14ac:dyDescent="0.2">
      <c r="B14" s="471" t="s">
        <v>700</v>
      </c>
      <c r="C14" s="471"/>
      <c r="D14" s="471"/>
      <c r="E14" s="471"/>
      <c r="F14" s="471"/>
      <c r="G14" s="471"/>
      <c r="H14" s="469" t="s">
        <v>822</v>
      </c>
      <c r="I14" s="469"/>
      <c r="J14" s="469"/>
      <c r="K14" s="469"/>
      <c r="L14" s="422" t="s">
        <v>210</v>
      </c>
      <c r="M14" s="423" t="s">
        <v>221</v>
      </c>
      <c r="N14" s="469" t="s">
        <v>504</v>
      </c>
      <c r="O14" s="469"/>
      <c r="P14" s="424"/>
      <c r="Q14" s="470">
        <v>1633608</v>
      </c>
      <c r="R14" s="470"/>
    </row>
    <row r="15" spans="2:18" x14ac:dyDescent="0.2">
      <c r="B15" s="471" t="s">
        <v>830</v>
      </c>
      <c r="C15" s="471"/>
      <c r="D15" s="471"/>
      <c r="E15" s="471"/>
      <c r="F15" s="471"/>
      <c r="G15" s="471"/>
      <c r="H15" s="469" t="s">
        <v>822</v>
      </c>
      <c r="I15" s="469"/>
      <c r="J15" s="469"/>
      <c r="K15" s="469"/>
      <c r="L15" s="422" t="s">
        <v>210</v>
      </c>
      <c r="M15" s="423" t="s">
        <v>221</v>
      </c>
      <c r="N15" s="469" t="s">
        <v>504</v>
      </c>
      <c r="O15" s="469"/>
      <c r="P15" s="422" t="s">
        <v>739</v>
      </c>
      <c r="Q15" s="470">
        <v>1566408</v>
      </c>
      <c r="R15" s="470"/>
    </row>
    <row r="16" spans="2:18" x14ac:dyDescent="0.2">
      <c r="B16" s="471" t="s">
        <v>831</v>
      </c>
      <c r="C16" s="471"/>
      <c r="D16" s="471"/>
      <c r="E16" s="471"/>
      <c r="F16" s="471"/>
      <c r="G16" s="471"/>
      <c r="H16" s="469" t="s">
        <v>822</v>
      </c>
      <c r="I16" s="469"/>
      <c r="J16" s="469"/>
      <c r="K16" s="469"/>
      <c r="L16" s="422" t="s">
        <v>210</v>
      </c>
      <c r="M16" s="423" t="s">
        <v>221</v>
      </c>
      <c r="N16" s="469" t="s">
        <v>504</v>
      </c>
      <c r="O16" s="469"/>
      <c r="P16" s="422" t="s">
        <v>822</v>
      </c>
      <c r="Q16" s="470">
        <v>67200</v>
      </c>
      <c r="R16" s="470"/>
    </row>
    <row r="17" spans="2:18" x14ac:dyDescent="0.2">
      <c r="B17" s="471" t="s">
        <v>832</v>
      </c>
      <c r="C17" s="471"/>
      <c r="D17" s="471"/>
      <c r="E17" s="471"/>
      <c r="F17" s="471"/>
      <c r="G17" s="471"/>
      <c r="H17" s="469" t="s">
        <v>822</v>
      </c>
      <c r="I17" s="469"/>
      <c r="J17" s="469"/>
      <c r="K17" s="469"/>
      <c r="L17" s="422" t="s">
        <v>210</v>
      </c>
      <c r="M17" s="423" t="s">
        <v>221</v>
      </c>
      <c r="N17" s="469" t="s">
        <v>505</v>
      </c>
      <c r="O17" s="469"/>
      <c r="P17" s="424"/>
      <c r="Q17" s="470">
        <v>8988.9599999999991</v>
      </c>
      <c r="R17" s="470"/>
    </row>
    <row r="18" spans="2:18" x14ac:dyDescent="0.2">
      <c r="B18" s="471" t="s">
        <v>830</v>
      </c>
      <c r="C18" s="471"/>
      <c r="D18" s="471"/>
      <c r="E18" s="471"/>
      <c r="F18" s="471"/>
      <c r="G18" s="471"/>
      <c r="H18" s="469" t="s">
        <v>822</v>
      </c>
      <c r="I18" s="469"/>
      <c r="J18" s="469"/>
      <c r="K18" s="469"/>
      <c r="L18" s="422" t="s">
        <v>210</v>
      </c>
      <c r="M18" s="423" t="s">
        <v>221</v>
      </c>
      <c r="N18" s="469" t="s">
        <v>505</v>
      </c>
      <c r="O18" s="469"/>
      <c r="P18" s="422" t="s">
        <v>739</v>
      </c>
      <c r="Q18" s="470">
        <v>8988.9599999999991</v>
      </c>
      <c r="R18" s="470"/>
    </row>
    <row r="19" spans="2:18" x14ac:dyDescent="0.2">
      <c r="B19" s="478" t="s">
        <v>833</v>
      </c>
      <c r="C19" s="478"/>
      <c r="D19" s="478"/>
      <c r="E19" s="478"/>
      <c r="F19" s="478"/>
      <c r="G19" s="478"/>
      <c r="H19" s="472" t="s">
        <v>822</v>
      </c>
      <c r="I19" s="472"/>
      <c r="J19" s="472"/>
      <c r="K19" s="472"/>
      <c r="L19" s="420" t="s">
        <v>223</v>
      </c>
      <c r="M19" s="421" t="s">
        <v>213</v>
      </c>
      <c r="N19" s="472" t="s">
        <v>834</v>
      </c>
      <c r="O19" s="472"/>
      <c r="P19" s="420"/>
      <c r="Q19" s="473">
        <v>470933.13</v>
      </c>
      <c r="R19" s="473"/>
    </row>
    <row r="20" spans="2:18" x14ac:dyDescent="0.2">
      <c r="B20" s="471" t="s">
        <v>835</v>
      </c>
      <c r="C20" s="471"/>
      <c r="D20" s="471"/>
      <c r="E20" s="471"/>
      <c r="F20" s="471"/>
      <c r="G20" s="471"/>
      <c r="H20" s="469" t="s">
        <v>822</v>
      </c>
      <c r="I20" s="469"/>
      <c r="J20" s="469"/>
      <c r="K20" s="469"/>
      <c r="L20" s="422" t="s">
        <v>223</v>
      </c>
      <c r="M20" s="423" t="s">
        <v>213</v>
      </c>
      <c r="N20" s="469" t="s">
        <v>836</v>
      </c>
      <c r="O20" s="469"/>
      <c r="P20" s="422"/>
      <c r="Q20" s="470">
        <v>470933.13</v>
      </c>
      <c r="R20" s="470"/>
    </row>
    <row r="21" spans="2:18" x14ac:dyDescent="0.2">
      <c r="B21" s="471" t="s">
        <v>506</v>
      </c>
      <c r="C21" s="471"/>
      <c r="D21" s="471"/>
      <c r="E21" s="471"/>
      <c r="F21" s="471"/>
      <c r="G21" s="471"/>
      <c r="H21" s="469" t="s">
        <v>822</v>
      </c>
      <c r="I21" s="469"/>
      <c r="J21" s="469"/>
      <c r="K21" s="469"/>
      <c r="L21" s="422" t="s">
        <v>223</v>
      </c>
      <c r="M21" s="423" t="s">
        <v>213</v>
      </c>
      <c r="N21" s="469" t="s">
        <v>507</v>
      </c>
      <c r="O21" s="469"/>
      <c r="P21" s="424"/>
      <c r="Q21" s="470">
        <v>470933.13</v>
      </c>
      <c r="R21" s="470"/>
    </row>
    <row r="22" spans="2:18" x14ac:dyDescent="0.2">
      <c r="B22" s="471" t="s">
        <v>837</v>
      </c>
      <c r="C22" s="471"/>
      <c r="D22" s="471"/>
      <c r="E22" s="471"/>
      <c r="F22" s="471"/>
      <c r="G22" s="471"/>
      <c r="H22" s="469" t="s">
        <v>822</v>
      </c>
      <c r="I22" s="469"/>
      <c r="J22" s="469"/>
      <c r="K22" s="469"/>
      <c r="L22" s="422" t="s">
        <v>223</v>
      </c>
      <c r="M22" s="423" t="s">
        <v>213</v>
      </c>
      <c r="N22" s="469" t="s">
        <v>507</v>
      </c>
      <c r="O22" s="469"/>
      <c r="P22" s="422" t="s">
        <v>838</v>
      </c>
      <c r="Q22" s="470">
        <v>470933.13</v>
      </c>
      <c r="R22" s="470"/>
    </row>
    <row r="23" spans="2:18" x14ac:dyDescent="0.2">
      <c r="B23" s="478" t="s">
        <v>833</v>
      </c>
      <c r="C23" s="478"/>
      <c r="D23" s="478"/>
      <c r="E23" s="478"/>
      <c r="F23" s="478"/>
      <c r="G23" s="478"/>
      <c r="H23" s="472" t="s">
        <v>822</v>
      </c>
      <c r="I23" s="472"/>
      <c r="J23" s="472"/>
      <c r="K23" s="472"/>
      <c r="L23" s="420" t="s">
        <v>223</v>
      </c>
      <c r="M23" s="421" t="s">
        <v>234</v>
      </c>
      <c r="N23" s="472" t="s">
        <v>834</v>
      </c>
      <c r="O23" s="472"/>
      <c r="P23" s="420"/>
      <c r="Q23" s="473">
        <v>31841232.920000002</v>
      </c>
      <c r="R23" s="473"/>
    </row>
    <row r="24" spans="2:18" x14ac:dyDescent="0.2">
      <c r="B24" s="471" t="s">
        <v>843</v>
      </c>
      <c r="C24" s="471"/>
      <c r="D24" s="471"/>
      <c r="E24" s="471"/>
      <c r="F24" s="471"/>
      <c r="G24" s="471"/>
      <c r="H24" s="469" t="s">
        <v>822</v>
      </c>
      <c r="I24" s="469"/>
      <c r="J24" s="469"/>
      <c r="K24" s="469"/>
      <c r="L24" s="422" t="s">
        <v>223</v>
      </c>
      <c r="M24" s="423" t="s">
        <v>234</v>
      </c>
      <c r="N24" s="469" t="s">
        <v>844</v>
      </c>
      <c r="O24" s="469"/>
      <c r="P24" s="422"/>
      <c r="Q24" s="470">
        <v>26527128</v>
      </c>
      <c r="R24" s="470"/>
    </row>
    <row r="25" spans="2:18" x14ac:dyDescent="0.2">
      <c r="B25" s="471" t="s">
        <v>627</v>
      </c>
      <c r="C25" s="471"/>
      <c r="D25" s="471"/>
      <c r="E25" s="471"/>
      <c r="F25" s="471"/>
      <c r="G25" s="471"/>
      <c r="H25" s="469" t="s">
        <v>822</v>
      </c>
      <c r="I25" s="469"/>
      <c r="J25" s="469"/>
      <c r="K25" s="469"/>
      <c r="L25" s="422" t="s">
        <v>223</v>
      </c>
      <c r="M25" s="423" t="s">
        <v>234</v>
      </c>
      <c r="N25" s="469" t="s">
        <v>628</v>
      </c>
      <c r="O25" s="469"/>
      <c r="P25" s="424"/>
      <c r="Q25" s="470">
        <v>26527128</v>
      </c>
      <c r="R25" s="470"/>
    </row>
    <row r="26" spans="2:18" x14ac:dyDescent="0.2">
      <c r="B26" s="471" t="s">
        <v>845</v>
      </c>
      <c r="C26" s="471"/>
      <c r="D26" s="471"/>
      <c r="E26" s="471"/>
      <c r="F26" s="471"/>
      <c r="G26" s="471"/>
      <c r="H26" s="469" t="s">
        <v>822</v>
      </c>
      <c r="I26" s="469"/>
      <c r="J26" s="469"/>
      <c r="K26" s="469"/>
      <c r="L26" s="422" t="s">
        <v>223</v>
      </c>
      <c r="M26" s="423" t="s">
        <v>234</v>
      </c>
      <c r="N26" s="469" t="s">
        <v>628</v>
      </c>
      <c r="O26" s="469"/>
      <c r="P26" s="422" t="s">
        <v>846</v>
      </c>
      <c r="Q26" s="470">
        <v>22849354</v>
      </c>
      <c r="R26" s="470"/>
    </row>
    <row r="27" spans="2:18" x14ac:dyDescent="0.2">
      <c r="B27" s="471" t="s">
        <v>830</v>
      </c>
      <c r="C27" s="471"/>
      <c r="D27" s="471"/>
      <c r="E27" s="471"/>
      <c r="F27" s="471"/>
      <c r="G27" s="471"/>
      <c r="H27" s="469" t="s">
        <v>822</v>
      </c>
      <c r="I27" s="469"/>
      <c r="J27" s="469"/>
      <c r="K27" s="469"/>
      <c r="L27" s="422" t="s">
        <v>223</v>
      </c>
      <c r="M27" s="423" t="s">
        <v>234</v>
      </c>
      <c r="N27" s="469" t="s">
        <v>628</v>
      </c>
      <c r="O27" s="469"/>
      <c r="P27" s="422" t="s">
        <v>739</v>
      </c>
      <c r="Q27" s="470">
        <v>3638074</v>
      </c>
      <c r="R27" s="470"/>
    </row>
    <row r="28" spans="2:18" x14ac:dyDescent="0.2">
      <c r="B28" s="471" t="s">
        <v>831</v>
      </c>
      <c r="C28" s="471"/>
      <c r="D28" s="471"/>
      <c r="E28" s="471"/>
      <c r="F28" s="471"/>
      <c r="G28" s="471"/>
      <c r="H28" s="469" t="s">
        <v>822</v>
      </c>
      <c r="I28" s="469"/>
      <c r="J28" s="469"/>
      <c r="K28" s="469"/>
      <c r="L28" s="422" t="s">
        <v>223</v>
      </c>
      <c r="M28" s="423" t="s">
        <v>234</v>
      </c>
      <c r="N28" s="469" t="s">
        <v>628</v>
      </c>
      <c r="O28" s="469"/>
      <c r="P28" s="422" t="s">
        <v>822</v>
      </c>
      <c r="Q28" s="470">
        <v>39700</v>
      </c>
      <c r="R28" s="470"/>
    </row>
    <row r="29" spans="2:18" x14ac:dyDescent="0.2">
      <c r="B29" s="471" t="s">
        <v>609</v>
      </c>
      <c r="C29" s="471"/>
      <c r="D29" s="471"/>
      <c r="E29" s="471"/>
      <c r="F29" s="471"/>
      <c r="G29" s="471"/>
      <c r="H29" s="469" t="s">
        <v>822</v>
      </c>
      <c r="I29" s="469"/>
      <c r="J29" s="469"/>
      <c r="K29" s="469"/>
      <c r="L29" s="422" t="s">
        <v>223</v>
      </c>
      <c r="M29" s="423" t="s">
        <v>234</v>
      </c>
      <c r="N29" s="469" t="s">
        <v>847</v>
      </c>
      <c r="O29" s="469"/>
      <c r="P29" s="422"/>
      <c r="Q29" s="470">
        <v>5314104.92</v>
      </c>
      <c r="R29" s="470"/>
    </row>
    <row r="30" spans="2:18" x14ac:dyDescent="0.2">
      <c r="B30" s="471" t="s">
        <v>609</v>
      </c>
      <c r="C30" s="471"/>
      <c r="D30" s="471"/>
      <c r="E30" s="471"/>
      <c r="F30" s="471"/>
      <c r="G30" s="471"/>
      <c r="H30" s="469" t="s">
        <v>822</v>
      </c>
      <c r="I30" s="469"/>
      <c r="J30" s="469"/>
      <c r="K30" s="469"/>
      <c r="L30" s="422" t="s">
        <v>223</v>
      </c>
      <c r="M30" s="423" t="s">
        <v>234</v>
      </c>
      <c r="N30" s="469" t="s">
        <v>610</v>
      </c>
      <c r="O30" s="469"/>
      <c r="P30" s="424"/>
      <c r="Q30" s="470">
        <v>5314104.92</v>
      </c>
      <c r="R30" s="470"/>
    </row>
    <row r="31" spans="2:18" x14ac:dyDescent="0.2">
      <c r="B31" s="471" t="s">
        <v>845</v>
      </c>
      <c r="C31" s="471"/>
      <c r="D31" s="471"/>
      <c r="E31" s="471"/>
      <c r="F31" s="471"/>
      <c r="G31" s="471"/>
      <c r="H31" s="469" t="s">
        <v>822</v>
      </c>
      <c r="I31" s="469"/>
      <c r="J31" s="469"/>
      <c r="K31" s="469"/>
      <c r="L31" s="422" t="s">
        <v>223</v>
      </c>
      <c r="M31" s="423" t="s">
        <v>234</v>
      </c>
      <c r="N31" s="469" t="s">
        <v>610</v>
      </c>
      <c r="O31" s="469"/>
      <c r="P31" s="422" t="s">
        <v>846</v>
      </c>
      <c r="Q31" s="470">
        <v>5313804.92</v>
      </c>
      <c r="R31" s="470"/>
    </row>
    <row r="32" spans="2:18" x14ac:dyDescent="0.2">
      <c r="B32" s="471" t="s">
        <v>831</v>
      </c>
      <c r="C32" s="471"/>
      <c r="D32" s="471"/>
      <c r="E32" s="471"/>
      <c r="F32" s="471"/>
      <c r="G32" s="471"/>
      <c r="H32" s="469" t="s">
        <v>822</v>
      </c>
      <c r="I32" s="469"/>
      <c r="J32" s="469"/>
      <c r="K32" s="469"/>
      <c r="L32" s="422" t="s">
        <v>223</v>
      </c>
      <c r="M32" s="423" t="s">
        <v>234</v>
      </c>
      <c r="N32" s="469" t="s">
        <v>610</v>
      </c>
      <c r="O32" s="469"/>
      <c r="P32" s="422" t="s">
        <v>822</v>
      </c>
      <c r="Q32" s="470">
        <v>300</v>
      </c>
      <c r="R32" s="470"/>
    </row>
    <row r="33" spans="2:18" x14ac:dyDescent="0.2">
      <c r="B33" s="478" t="s">
        <v>824</v>
      </c>
      <c r="C33" s="478"/>
      <c r="D33" s="478"/>
      <c r="E33" s="478"/>
      <c r="F33" s="478"/>
      <c r="G33" s="478"/>
      <c r="H33" s="472" t="s">
        <v>822</v>
      </c>
      <c r="I33" s="472"/>
      <c r="J33" s="472"/>
      <c r="K33" s="472"/>
      <c r="L33" s="420" t="s">
        <v>236</v>
      </c>
      <c r="M33" s="421" t="s">
        <v>210</v>
      </c>
      <c r="N33" s="472" t="s">
        <v>825</v>
      </c>
      <c r="O33" s="472"/>
      <c r="P33" s="420"/>
      <c r="Q33" s="473">
        <v>6919815</v>
      </c>
      <c r="R33" s="473"/>
    </row>
    <row r="34" spans="2:18" x14ac:dyDescent="0.2">
      <c r="B34" s="471" t="s">
        <v>851</v>
      </c>
      <c r="C34" s="471"/>
      <c r="D34" s="471"/>
      <c r="E34" s="471"/>
      <c r="F34" s="471"/>
      <c r="G34" s="471"/>
      <c r="H34" s="469" t="s">
        <v>822</v>
      </c>
      <c r="I34" s="469"/>
      <c r="J34" s="469"/>
      <c r="K34" s="469"/>
      <c r="L34" s="422" t="s">
        <v>236</v>
      </c>
      <c r="M34" s="423" t="s">
        <v>210</v>
      </c>
      <c r="N34" s="469" t="s">
        <v>852</v>
      </c>
      <c r="O34" s="469"/>
      <c r="P34" s="422"/>
      <c r="Q34" s="470">
        <v>6919815</v>
      </c>
      <c r="R34" s="470"/>
    </row>
    <row r="35" spans="2:18" x14ac:dyDescent="0.2">
      <c r="B35" s="471" t="s">
        <v>853</v>
      </c>
      <c r="C35" s="471"/>
      <c r="D35" s="471"/>
      <c r="E35" s="471"/>
      <c r="F35" s="471"/>
      <c r="G35" s="471"/>
      <c r="H35" s="469" t="s">
        <v>822</v>
      </c>
      <c r="I35" s="469"/>
      <c r="J35" s="469"/>
      <c r="K35" s="469"/>
      <c r="L35" s="422" t="s">
        <v>236</v>
      </c>
      <c r="M35" s="423" t="s">
        <v>210</v>
      </c>
      <c r="N35" s="469" t="s">
        <v>514</v>
      </c>
      <c r="O35" s="469"/>
      <c r="P35" s="424"/>
      <c r="Q35" s="470">
        <v>6919815</v>
      </c>
      <c r="R35" s="470"/>
    </row>
    <row r="36" spans="2:18" x14ac:dyDescent="0.2">
      <c r="B36" s="471" t="s">
        <v>854</v>
      </c>
      <c r="C36" s="471"/>
      <c r="D36" s="471"/>
      <c r="E36" s="471"/>
      <c r="F36" s="471"/>
      <c r="G36" s="471"/>
      <c r="H36" s="469" t="s">
        <v>822</v>
      </c>
      <c r="I36" s="469"/>
      <c r="J36" s="469"/>
      <c r="K36" s="469"/>
      <c r="L36" s="422" t="s">
        <v>236</v>
      </c>
      <c r="M36" s="423" t="s">
        <v>210</v>
      </c>
      <c r="N36" s="469" t="s">
        <v>514</v>
      </c>
      <c r="O36" s="469"/>
      <c r="P36" s="422" t="s">
        <v>855</v>
      </c>
      <c r="Q36" s="470">
        <v>6919815</v>
      </c>
      <c r="R36" s="470"/>
    </row>
    <row r="37" spans="2:18" x14ac:dyDescent="0.2">
      <c r="B37" s="478" t="s">
        <v>857</v>
      </c>
      <c r="C37" s="478"/>
      <c r="D37" s="478"/>
      <c r="E37" s="478"/>
      <c r="F37" s="478"/>
      <c r="G37" s="478"/>
      <c r="H37" s="472" t="s">
        <v>482</v>
      </c>
      <c r="I37" s="472"/>
      <c r="J37" s="472"/>
      <c r="K37" s="472"/>
      <c r="L37" s="420" t="s">
        <v>210</v>
      </c>
      <c r="M37" s="421" t="s">
        <v>217</v>
      </c>
      <c r="N37" s="472" t="s">
        <v>858</v>
      </c>
      <c r="O37" s="472"/>
      <c r="P37" s="420"/>
      <c r="Q37" s="473">
        <v>3700000</v>
      </c>
      <c r="R37" s="473"/>
    </row>
    <row r="38" spans="2:18" x14ac:dyDescent="0.2">
      <c r="B38" s="471" t="s">
        <v>859</v>
      </c>
      <c r="C38" s="471"/>
      <c r="D38" s="471"/>
      <c r="E38" s="471"/>
      <c r="F38" s="471"/>
      <c r="G38" s="471"/>
      <c r="H38" s="469" t="s">
        <v>482</v>
      </c>
      <c r="I38" s="469"/>
      <c r="J38" s="469"/>
      <c r="K38" s="469"/>
      <c r="L38" s="422" t="s">
        <v>210</v>
      </c>
      <c r="M38" s="423" t="s">
        <v>217</v>
      </c>
      <c r="N38" s="469" t="s">
        <v>860</v>
      </c>
      <c r="O38" s="469"/>
      <c r="P38" s="422"/>
      <c r="Q38" s="470">
        <v>3700000</v>
      </c>
      <c r="R38" s="470"/>
    </row>
    <row r="39" spans="2:18" x14ac:dyDescent="0.2">
      <c r="B39" s="471" t="s">
        <v>699</v>
      </c>
      <c r="C39" s="471"/>
      <c r="D39" s="471"/>
      <c r="E39" s="471"/>
      <c r="F39" s="471"/>
      <c r="G39" s="471"/>
      <c r="H39" s="469" t="s">
        <v>482</v>
      </c>
      <c r="I39" s="469"/>
      <c r="J39" s="469"/>
      <c r="K39" s="469"/>
      <c r="L39" s="422" t="s">
        <v>210</v>
      </c>
      <c r="M39" s="423" t="s">
        <v>217</v>
      </c>
      <c r="N39" s="469" t="s">
        <v>515</v>
      </c>
      <c r="O39" s="469"/>
      <c r="P39" s="424"/>
      <c r="Q39" s="470">
        <v>3700000</v>
      </c>
      <c r="R39" s="470"/>
    </row>
    <row r="40" spans="2:18" x14ac:dyDescent="0.2">
      <c r="B40" s="471" t="s">
        <v>830</v>
      </c>
      <c r="C40" s="471"/>
      <c r="D40" s="471"/>
      <c r="E40" s="471"/>
      <c r="F40" s="471"/>
      <c r="G40" s="471"/>
      <c r="H40" s="469" t="s">
        <v>482</v>
      </c>
      <c r="I40" s="469"/>
      <c r="J40" s="469"/>
      <c r="K40" s="469"/>
      <c r="L40" s="422" t="s">
        <v>210</v>
      </c>
      <c r="M40" s="423" t="s">
        <v>217</v>
      </c>
      <c r="N40" s="469" t="s">
        <v>515</v>
      </c>
      <c r="O40" s="469"/>
      <c r="P40" s="422" t="s">
        <v>739</v>
      </c>
      <c r="Q40" s="470">
        <v>3700000</v>
      </c>
      <c r="R40" s="470"/>
    </row>
    <row r="41" spans="2:18" x14ac:dyDescent="0.2">
      <c r="B41" s="478" t="s">
        <v>675</v>
      </c>
      <c r="C41" s="478"/>
      <c r="D41" s="478"/>
      <c r="E41" s="478"/>
      <c r="F41" s="478"/>
      <c r="G41" s="478"/>
      <c r="H41" s="472" t="s">
        <v>482</v>
      </c>
      <c r="I41" s="472"/>
      <c r="J41" s="472"/>
      <c r="K41" s="472"/>
      <c r="L41" s="420" t="s">
        <v>210</v>
      </c>
      <c r="M41" s="421" t="s">
        <v>223</v>
      </c>
      <c r="N41" s="472" t="s">
        <v>861</v>
      </c>
      <c r="O41" s="472"/>
      <c r="P41" s="420"/>
      <c r="Q41" s="473">
        <v>700000</v>
      </c>
      <c r="R41" s="473"/>
    </row>
    <row r="42" spans="2:18" x14ac:dyDescent="0.2">
      <c r="B42" s="471" t="s">
        <v>862</v>
      </c>
      <c r="C42" s="471"/>
      <c r="D42" s="471"/>
      <c r="E42" s="471"/>
      <c r="F42" s="471"/>
      <c r="G42" s="471"/>
      <c r="H42" s="469" t="s">
        <v>482</v>
      </c>
      <c r="I42" s="469"/>
      <c r="J42" s="469"/>
      <c r="K42" s="469"/>
      <c r="L42" s="422" t="s">
        <v>210</v>
      </c>
      <c r="M42" s="423" t="s">
        <v>223</v>
      </c>
      <c r="N42" s="469" t="s">
        <v>863</v>
      </c>
      <c r="O42" s="469"/>
      <c r="P42" s="422"/>
      <c r="Q42" s="470">
        <v>700000</v>
      </c>
      <c r="R42" s="470"/>
    </row>
    <row r="43" spans="2:18" x14ac:dyDescent="0.2">
      <c r="B43" s="471" t="s">
        <v>675</v>
      </c>
      <c r="C43" s="471"/>
      <c r="D43" s="471"/>
      <c r="E43" s="471"/>
      <c r="F43" s="471"/>
      <c r="G43" s="471"/>
      <c r="H43" s="469" t="s">
        <v>482</v>
      </c>
      <c r="I43" s="469"/>
      <c r="J43" s="469"/>
      <c r="K43" s="469"/>
      <c r="L43" s="422" t="s">
        <v>210</v>
      </c>
      <c r="M43" s="423" t="s">
        <v>223</v>
      </c>
      <c r="N43" s="469" t="s">
        <v>522</v>
      </c>
      <c r="O43" s="469"/>
      <c r="P43" s="424"/>
      <c r="Q43" s="470">
        <v>700000</v>
      </c>
      <c r="R43" s="470"/>
    </row>
    <row r="44" spans="2:18" x14ac:dyDescent="0.2">
      <c r="B44" s="471" t="s">
        <v>758</v>
      </c>
      <c r="C44" s="471"/>
      <c r="D44" s="471"/>
      <c r="E44" s="471"/>
      <c r="F44" s="471"/>
      <c r="G44" s="471"/>
      <c r="H44" s="469" t="s">
        <v>482</v>
      </c>
      <c r="I44" s="469"/>
      <c r="J44" s="469"/>
      <c r="K44" s="469"/>
      <c r="L44" s="422" t="s">
        <v>210</v>
      </c>
      <c r="M44" s="423" t="s">
        <v>223</v>
      </c>
      <c r="N44" s="469" t="s">
        <v>522</v>
      </c>
      <c r="O44" s="469"/>
      <c r="P44" s="422" t="s">
        <v>757</v>
      </c>
      <c r="Q44" s="470">
        <v>700000</v>
      </c>
      <c r="R44" s="470"/>
    </row>
    <row r="45" spans="2:18" x14ac:dyDescent="0.2">
      <c r="B45" s="478" t="s">
        <v>824</v>
      </c>
      <c r="C45" s="478"/>
      <c r="D45" s="478"/>
      <c r="E45" s="478"/>
      <c r="F45" s="478"/>
      <c r="G45" s="478"/>
      <c r="H45" s="472" t="s">
        <v>482</v>
      </c>
      <c r="I45" s="472"/>
      <c r="J45" s="472"/>
      <c r="K45" s="472"/>
      <c r="L45" s="420" t="s">
        <v>210</v>
      </c>
      <c r="M45" s="421" t="s">
        <v>225</v>
      </c>
      <c r="N45" s="472" t="s">
        <v>825</v>
      </c>
      <c r="O45" s="472"/>
      <c r="P45" s="420"/>
      <c r="Q45" s="473">
        <v>1400000</v>
      </c>
      <c r="R45" s="473"/>
    </row>
    <row r="46" spans="2:18" x14ac:dyDescent="0.2">
      <c r="B46" s="471" t="s">
        <v>864</v>
      </c>
      <c r="C46" s="471"/>
      <c r="D46" s="471"/>
      <c r="E46" s="471"/>
      <c r="F46" s="471"/>
      <c r="G46" s="471"/>
      <c r="H46" s="469" t="s">
        <v>482</v>
      </c>
      <c r="I46" s="469"/>
      <c r="J46" s="469"/>
      <c r="K46" s="469"/>
      <c r="L46" s="422" t="s">
        <v>210</v>
      </c>
      <c r="M46" s="423" t="s">
        <v>225</v>
      </c>
      <c r="N46" s="469" t="s">
        <v>865</v>
      </c>
      <c r="O46" s="469"/>
      <c r="P46" s="422"/>
      <c r="Q46" s="470">
        <v>1400000</v>
      </c>
      <c r="R46" s="470"/>
    </row>
    <row r="47" spans="2:18" x14ac:dyDescent="0.2">
      <c r="B47" s="471" t="s">
        <v>866</v>
      </c>
      <c r="C47" s="471"/>
      <c r="D47" s="471"/>
      <c r="E47" s="471"/>
      <c r="F47" s="471"/>
      <c r="G47" s="471"/>
      <c r="H47" s="469" t="s">
        <v>482</v>
      </c>
      <c r="I47" s="469"/>
      <c r="J47" s="469"/>
      <c r="K47" s="469"/>
      <c r="L47" s="422" t="s">
        <v>210</v>
      </c>
      <c r="M47" s="423" t="s">
        <v>225</v>
      </c>
      <c r="N47" s="469" t="s">
        <v>523</v>
      </c>
      <c r="O47" s="469"/>
      <c r="P47" s="424"/>
      <c r="Q47" s="470">
        <v>1400000</v>
      </c>
      <c r="R47" s="470"/>
    </row>
    <row r="48" spans="2:18" x14ac:dyDescent="0.2">
      <c r="B48" s="471" t="s">
        <v>524</v>
      </c>
      <c r="C48" s="471"/>
      <c r="D48" s="471"/>
      <c r="E48" s="471"/>
      <c r="F48" s="471"/>
      <c r="G48" s="471"/>
      <c r="H48" s="469" t="s">
        <v>482</v>
      </c>
      <c r="I48" s="469"/>
      <c r="J48" s="469"/>
      <c r="K48" s="469"/>
      <c r="L48" s="422" t="s">
        <v>210</v>
      </c>
      <c r="M48" s="423" t="s">
        <v>225</v>
      </c>
      <c r="N48" s="469" t="s">
        <v>523</v>
      </c>
      <c r="O48" s="469"/>
      <c r="P48" s="422" t="s">
        <v>525</v>
      </c>
      <c r="Q48" s="470">
        <v>1400000</v>
      </c>
      <c r="R48" s="470"/>
    </row>
    <row r="49" spans="2:18" x14ac:dyDescent="0.2">
      <c r="B49" s="478" t="s">
        <v>675</v>
      </c>
      <c r="C49" s="478"/>
      <c r="D49" s="478"/>
      <c r="E49" s="478"/>
      <c r="F49" s="478"/>
      <c r="G49" s="478"/>
      <c r="H49" s="472" t="s">
        <v>482</v>
      </c>
      <c r="I49" s="472"/>
      <c r="J49" s="472"/>
      <c r="K49" s="472"/>
      <c r="L49" s="420" t="s">
        <v>210</v>
      </c>
      <c r="M49" s="421" t="s">
        <v>228</v>
      </c>
      <c r="N49" s="472" t="s">
        <v>861</v>
      </c>
      <c r="O49" s="472"/>
      <c r="P49" s="420"/>
      <c r="Q49" s="473">
        <v>2585000</v>
      </c>
      <c r="R49" s="473"/>
    </row>
    <row r="50" spans="2:18" x14ac:dyDescent="0.2">
      <c r="B50" s="471" t="s">
        <v>862</v>
      </c>
      <c r="C50" s="471"/>
      <c r="D50" s="471"/>
      <c r="E50" s="471"/>
      <c r="F50" s="471"/>
      <c r="G50" s="471"/>
      <c r="H50" s="469" t="s">
        <v>482</v>
      </c>
      <c r="I50" s="469"/>
      <c r="J50" s="469"/>
      <c r="K50" s="469"/>
      <c r="L50" s="422" t="s">
        <v>210</v>
      </c>
      <c r="M50" s="423" t="s">
        <v>228</v>
      </c>
      <c r="N50" s="469" t="s">
        <v>863</v>
      </c>
      <c r="O50" s="469"/>
      <c r="P50" s="422"/>
      <c r="Q50" s="470">
        <v>2585000</v>
      </c>
      <c r="R50" s="470"/>
    </row>
    <row r="51" spans="2:18" x14ac:dyDescent="0.2">
      <c r="B51" s="471" t="s">
        <v>675</v>
      </c>
      <c r="C51" s="471"/>
      <c r="D51" s="471"/>
      <c r="E51" s="471"/>
      <c r="F51" s="471"/>
      <c r="G51" s="471"/>
      <c r="H51" s="469" t="s">
        <v>482</v>
      </c>
      <c r="I51" s="469"/>
      <c r="J51" s="469"/>
      <c r="K51" s="469"/>
      <c r="L51" s="422" t="s">
        <v>210</v>
      </c>
      <c r="M51" s="423" t="s">
        <v>228</v>
      </c>
      <c r="N51" s="469" t="s">
        <v>522</v>
      </c>
      <c r="O51" s="469"/>
      <c r="P51" s="424"/>
      <c r="Q51" s="470">
        <v>2585000</v>
      </c>
      <c r="R51" s="470"/>
    </row>
    <row r="52" spans="2:18" x14ac:dyDescent="0.2">
      <c r="B52" s="471" t="s">
        <v>830</v>
      </c>
      <c r="C52" s="471"/>
      <c r="D52" s="471"/>
      <c r="E52" s="471"/>
      <c r="F52" s="471"/>
      <c r="G52" s="471"/>
      <c r="H52" s="469" t="s">
        <v>482</v>
      </c>
      <c r="I52" s="469"/>
      <c r="J52" s="469"/>
      <c r="K52" s="469"/>
      <c r="L52" s="422" t="s">
        <v>210</v>
      </c>
      <c r="M52" s="423" t="s">
        <v>228</v>
      </c>
      <c r="N52" s="469" t="s">
        <v>522</v>
      </c>
      <c r="O52" s="469"/>
      <c r="P52" s="422" t="s">
        <v>739</v>
      </c>
      <c r="Q52" s="470">
        <v>2585000</v>
      </c>
      <c r="R52" s="470"/>
    </row>
    <row r="53" spans="2:18" x14ac:dyDescent="0.2">
      <c r="B53" s="471" t="s">
        <v>572</v>
      </c>
      <c r="C53" s="471"/>
      <c r="D53" s="471"/>
      <c r="E53" s="471"/>
      <c r="F53" s="471"/>
      <c r="G53" s="471"/>
      <c r="H53" s="469" t="s">
        <v>482</v>
      </c>
      <c r="I53" s="469"/>
      <c r="J53" s="469"/>
      <c r="K53" s="469"/>
      <c r="L53" s="422" t="s">
        <v>210</v>
      </c>
      <c r="M53" s="423" t="s">
        <v>228</v>
      </c>
      <c r="N53" s="469" t="s">
        <v>522</v>
      </c>
      <c r="O53" s="469"/>
      <c r="P53" s="422" t="s">
        <v>573</v>
      </c>
      <c r="Q53" s="470">
        <v>0</v>
      </c>
      <c r="R53" s="470"/>
    </row>
    <row r="54" spans="2:18" x14ac:dyDescent="0.2">
      <c r="B54" s="478" t="s">
        <v>867</v>
      </c>
      <c r="C54" s="478"/>
      <c r="D54" s="478"/>
      <c r="E54" s="478"/>
      <c r="F54" s="478"/>
      <c r="G54" s="478"/>
      <c r="H54" s="472" t="s">
        <v>482</v>
      </c>
      <c r="I54" s="472"/>
      <c r="J54" s="472"/>
      <c r="K54" s="472"/>
      <c r="L54" s="420" t="s">
        <v>210</v>
      </c>
      <c r="M54" s="421" t="s">
        <v>228</v>
      </c>
      <c r="N54" s="472" t="s">
        <v>868</v>
      </c>
      <c r="O54" s="472"/>
      <c r="P54" s="420"/>
      <c r="Q54" s="473">
        <v>37689976.770000003</v>
      </c>
      <c r="R54" s="473"/>
    </row>
    <row r="55" spans="2:18" x14ac:dyDescent="0.2">
      <c r="B55" s="471" t="s">
        <v>733</v>
      </c>
      <c r="C55" s="471"/>
      <c r="D55" s="471"/>
      <c r="E55" s="471"/>
      <c r="F55" s="471"/>
      <c r="G55" s="471"/>
      <c r="H55" s="469" t="s">
        <v>482</v>
      </c>
      <c r="I55" s="469"/>
      <c r="J55" s="469"/>
      <c r="K55" s="469"/>
      <c r="L55" s="422" t="s">
        <v>210</v>
      </c>
      <c r="M55" s="423" t="s">
        <v>228</v>
      </c>
      <c r="N55" s="469" t="s">
        <v>869</v>
      </c>
      <c r="O55" s="469"/>
      <c r="P55" s="422"/>
      <c r="Q55" s="470">
        <v>4730976.7699999996</v>
      </c>
      <c r="R55" s="470"/>
    </row>
    <row r="56" spans="2:18" x14ac:dyDescent="0.2">
      <c r="B56" s="471" t="s">
        <v>733</v>
      </c>
      <c r="C56" s="471"/>
      <c r="D56" s="471"/>
      <c r="E56" s="471"/>
      <c r="F56" s="471"/>
      <c r="G56" s="471"/>
      <c r="H56" s="469" t="s">
        <v>482</v>
      </c>
      <c r="I56" s="469"/>
      <c r="J56" s="469"/>
      <c r="K56" s="469"/>
      <c r="L56" s="422" t="s">
        <v>210</v>
      </c>
      <c r="M56" s="423" t="s">
        <v>228</v>
      </c>
      <c r="N56" s="469" t="s">
        <v>542</v>
      </c>
      <c r="O56" s="469"/>
      <c r="P56" s="424"/>
      <c r="Q56" s="470">
        <v>3150000</v>
      </c>
      <c r="R56" s="470"/>
    </row>
    <row r="57" spans="2:18" x14ac:dyDescent="0.2">
      <c r="B57" s="471" t="s">
        <v>830</v>
      </c>
      <c r="C57" s="471"/>
      <c r="D57" s="471"/>
      <c r="E57" s="471"/>
      <c r="F57" s="471"/>
      <c r="G57" s="471"/>
      <c r="H57" s="469" t="s">
        <v>482</v>
      </c>
      <c r="I57" s="469"/>
      <c r="J57" s="469"/>
      <c r="K57" s="469"/>
      <c r="L57" s="422" t="s">
        <v>210</v>
      </c>
      <c r="M57" s="423" t="s">
        <v>228</v>
      </c>
      <c r="N57" s="469" t="s">
        <v>542</v>
      </c>
      <c r="O57" s="469"/>
      <c r="P57" s="422" t="s">
        <v>739</v>
      </c>
      <c r="Q57" s="470">
        <v>3150000</v>
      </c>
      <c r="R57" s="470"/>
    </row>
    <row r="58" spans="2:18" x14ac:dyDescent="0.2">
      <c r="B58" s="471" t="s">
        <v>870</v>
      </c>
      <c r="C58" s="471"/>
      <c r="D58" s="471"/>
      <c r="E58" s="471"/>
      <c r="F58" s="471"/>
      <c r="G58" s="471"/>
      <c r="H58" s="469" t="s">
        <v>482</v>
      </c>
      <c r="I58" s="469"/>
      <c r="J58" s="469"/>
      <c r="K58" s="469"/>
      <c r="L58" s="422" t="s">
        <v>210</v>
      </c>
      <c r="M58" s="423" t="s">
        <v>228</v>
      </c>
      <c r="N58" s="469" t="s">
        <v>871</v>
      </c>
      <c r="O58" s="469"/>
      <c r="P58" s="424"/>
      <c r="Q58" s="470">
        <v>1580976.77</v>
      </c>
      <c r="R58" s="470"/>
    </row>
    <row r="59" spans="2:18" x14ac:dyDescent="0.2">
      <c r="B59" s="471" t="s">
        <v>830</v>
      </c>
      <c r="C59" s="471"/>
      <c r="D59" s="471"/>
      <c r="E59" s="471"/>
      <c r="F59" s="471"/>
      <c r="G59" s="471"/>
      <c r="H59" s="469" t="s">
        <v>482</v>
      </c>
      <c r="I59" s="469"/>
      <c r="J59" s="469"/>
      <c r="K59" s="469"/>
      <c r="L59" s="422" t="s">
        <v>210</v>
      </c>
      <c r="M59" s="423" t="s">
        <v>228</v>
      </c>
      <c r="N59" s="469" t="s">
        <v>871</v>
      </c>
      <c r="O59" s="469"/>
      <c r="P59" s="422" t="s">
        <v>739</v>
      </c>
      <c r="Q59" s="470">
        <v>1580976.77</v>
      </c>
      <c r="R59" s="470"/>
    </row>
    <row r="60" spans="2:18" x14ac:dyDescent="0.2">
      <c r="B60" s="471" t="s">
        <v>756</v>
      </c>
      <c r="C60" s="471"/>
      <c r="D60" s="471"/>
      <c r="E60" s="471"/>
      <c r="F60" s="471"/>
      <c r="G60" s="471"/>
      <c r="H60" s="469" t="s">
        <v>482</v>
      </c>
      <c r="I60" s="469"/>
      <c r="J60" s="469"/>
      <c r="K60" s="469"/>
      <c r="L60" s="422" t="s">
        <v>210</v>
      </c>
      <c r="M60" s="423" t="s">
        <v>228</v>
      </c>
      <c r="N60" s="469" t="s">
        <v>872</v>
      </c>
      <c r="O60" s="469"/>
      <c r="P60" s="422"/>
      <c r="Q60" s="470">
        <v>32959000</v>
      </c>
      <c r="R60" s="470"/>
    </row>
    <row r="61" spans="2:18" x14ac:dyDescent="0.2">
      <c r="B61" s="471" t="s">
        <v>756</v>
      </c>
      <c r="C61" s="471"/>
      <c r="D61" s="471"/>
      <c r="E61" s="471"/>
      <c r="F61" s="471"/>
      <c r="G61" s="471"/>
      <c r="H61" s="469" t="s">
        <v>482</v>
      </c>
      <c r="I61" s="469"/>
      <c r="J61" s="469"/>
      <c r="K61" s="469"/>
      <c r="L61" s="422" t="s">
        <v>210</v>
      </c>
      <c r="M61" s="423" t="s">
        <v>228</v>
      </c>
      <c r="N61" s="469" t="s">
        <v>755</v>
      </c>
      <c r="O61" s="469"/>
      <c r="P61" s="424"/>
      <c r="Q61" s="470">
        <v>32959000</v>
      </c>
      <c r="R61" s="470"/>
    </row>
    <row r="62" spans="2:18" x14ac:dyDescent="0.2">
      <c r="B62" s="471" t="s">
        <v>830</v>
      </c>
      <c r="C62" s="471"/>
      <c r="D62" s="471"/>
      <c r="E62" s="471"/>
      <c r="F62" s="471"/>
      <c r="G62" s="471"/>
      <c r="H62" s="469" t="s">
        <v>482</v>
      </c>
      <c r="I62" s="469"/>
      <c r="J62" s="469"/>
      <c r="K62" s="469"/>
      <c r="L62" s="422" t="s">
        <v>210</v>
      </c>
      <c r="M62" s="423" t="s">
        <v>228</v>
      </c>
      <c r="N62" s="469" t="s">
        <v>755</v>
      </c>
      <c r="O62" s="469"/>
      <c r="P62" s="422" t="s">
        <v>739</v>
      </c>
      <c r="Q62" s="470">
        <v>17659000</v>
      </c>
      <c r="R62" s="470"/>
    </row>
    <row r="63" spans="2:18" x14ac:dyDescent="0.2">
      <c r="B63" s="471" t="s">
        <v>873</v>
      </c>
      <c r="C63" s="471"/>
      <c r="D63" s="471"/>
      <c r="E63" s="471"/>
      <c r="F63" s="471"/>
      <c r="G63" s="471"/>
      <c r="H63" s="469" t="s">
        <v>482</v>
      </c>
      <c r="I63" s="469"/>
      <c r="J63" s="469"/>
      <c r="K63" s="469"/>
      <c r="L63" s="422" t="s">
        <v>210</v>
      </c>
      <c r="M63" s="423" t="s">
        <v>228</v>
      </c>
      <c r="N63" s="469" t="s">
        <v>755</v>
      </c>
      <c r="O63" s="469"/>
      <c r="P63" s="422" t="s">
        <v>874</v>
      </c>
      <c r="Q63" s="470">
        <v>13400000</v>
      </c>
      <c r="R63" s="470"/>
    </row>
    <row r="64" spans="2:18" x14ac:dyDescent="0.2">
      <c r="B64" s="471" t="s">
        <v>831</v>
      </c>
      <c r="C64" s="471"/>
      <c r="D64" s="471"/>
      <c r="E64" s="471"/>
      <c r="F64" s="471"/>
      <c r="G64" s="471"/>
      <c r="H64" s="469" t="s">
        <v>482</v>
      </c>
      <c r="I64" s="469"/>
      <c r="J64" s="469"/>
      <c r="K64" s="469"/>
      <c r="L64" s="422" t="s">
        <v>210</v>
      </c>
      <c r="M64" s="423" t="s">
        <v>228</v>
      </c>
      <c r="N64" s="469" t="s">
        <v>755</v>
      </c>
      <c r="O64" s="469"/>
      <c r="P64" s="422" t="s">
        <v>822</v>
      </c>
      <c r="Q64" s="470">
        <v>1900000</v>
      </c>
      <c r="R64" s="470"/>
    </row>
    <row r="65" spans="2:18" x14ac:dyDescent="0.2">
      <c r="B65" s="478" t="s">
        <v>878</v>
      </c>
      <c r="C65" s="478"/>
      <c r="D65" s="478"/>
      <c r="E65" s="478"/>
      <c r="F65" s="478"/>
      <c r="G65" s="478"/>
      <c r="H65" s="472" t="s">
        <v>482</v>
      </c>
      <c r="I65" s="472"/>
      <c r="J65" s="472"/>
      <c r="K65" s="472"/>
      <c r="L65" s="420" t="s">
        <v>215</v>
      </c>
      <c r="M65" s="421" t="s">
        <v>243</v>
      </c>
      <c r="N65" s="472" t="s">
        <v>879</v>
      </c>
      <c r="O65" s="472"/>
      <c r="P65" s="420"/>
      <c r="Q65" s="473">
        <v>9726467.5999999996</v>
      </c>
      <c r="R65" s="473"/>
    </row>
    <row r="66" spans="2:18" x14ac:dyDescent="0.2">
      <c r="B66" s="471" t="s">
        <v>880</v>
      </c>
      <c r="C66" s="471"/>
      <c r="D66" s="471"/>
      <c r="E66" s="471"/>
      <c r="F66" s="471"/>
      <c r="G66" s="471"/>
      <c r="H66" s="469" t="s">
        <v>482</v>
      </c>
      <c r="I66" s="469"/>
      <c r="J66" s="469"/>
      <c r="K66" s="469"/>
      <c r="L66" s="422" t="s">
        <v>215</v>
      </c>
      <c r="M66" s="423" t="s">
        <v>243</v>
      </c>
      <c r="N66" s="469" t="s">
        <v>881</v>
      </c>
      <c r="O66" s="469"/>
      <c r="P66" s="422"/>
      <c r="Q66" s="470">
        <v>160000</v>
      </c>
      <c r="R66" s="470"/>
    </row>
    <row r="67" spans="2:18" x14ac:dyDescent="0.2">
      <c r="B67" s="471" t="s">
        <v>702</v>
      </c>
      <c r="C67" s="471"/>
      <c r="D67" s="471"/>
      <c r="E67" s="471"/>
      <c r="F67" s="471"/>
      <c r="G67" s="471"/>
      <c r="H67" s="469" t="s">
        <v>482</v>
      </c>
      <c r="I67" s="469"/>
      <c r="J67" s="469"/>
      <c r="K67" s="469"/>
      <c r="L67" s="422" t="s">
        <v>215</v>
      </c>
      <c r="M67" s="423" t="s">
        <v>243</v>
      </c>
      <c r="N67" s="469" t="s">
        <v>534</v>
      </c>
      <c r="O67" s="469"/>
      <c r="P67" s="424"/>
      <c r="Q67" s="470">
        <v>160000</v>
      </c>
      <c r="R67" s="470"/>
    </row>
    <row r="68" spans="2:18" x14ac:dyDescent="0.2">
      <c r="B68" s="471" t="s">
        <v>830</v>
      </c>
      <c r="C68" s="471"/>
      <c r="D68" s="471"/>
      <c r="E68" s="471"/>
      <c r="F68" s="471"/>
      <c r="G68" s="471"/>
      <c r="H68" s="469" t="s">
        <v>482</v>
      </c>
      <c r="I68" s="469"/>
      <c r="J68" s="469"/>
      <c r="K68" s="469"/>
      <c r="L68" s="422" t="s">
        <v>215</v>
      </c>
      <c r="M68" s="423" t="s">
        <v>243</v>
      </c>
      <c r="N68" s="469" t="s">
        <v>534</v>
      </c>
      <c r="O68" s="469"/>
      <c r="P68" s="422" t="s">
        <v>739</v>
      </c>
      <c r="Q68" s="470">
        <v>160000</v>
      </c>
      <c r="R68" s="470"/>
    </row>
    <row r="69" spans="2:18" x14ac:dyDescent="0.2">
      <c r="B69" s="471" t="s">
        <v>882</v>
      </c>
      <c r="C69" s="471"/>
      <c r="D69" s="471"/>
      <c r="E69" s="471"/>
      <c r="F69" s="471"/>
      <c r="G69" s="471"/>
      <c r="H69" s="469" t="s">
        <v>482</v>
      </c>
      <c r="I69" s="469"/>
      <c r="J69" s="469"/>
      <c r="K69" s="469"/>
      <c r="L69" s="422" t="s">
        <v>215</v>
      </c>
      <c r="M69" s="423" t="s">
        <v>243</v>
      </c>
      <c r="N69" s="469" t="s">
        <v>883</v>
      </c>
      <c r="O69" s="469"/>
      <c r="P69" s="422"/>
      <c r="Q69" s="470">
        <v>660000</v>
      </c>
      <c r="R69" s="470"/>
    </row>
    <row r="70" spans="2:18" x14ac:dyDescent="0.2">
      <c r="B70" s="471" t="s">
        <v>884</v>
      </c>
      <c r="C70" s="471"/>
      <c r="D70" s="471"/>
      <c r="E70" s="471"/>
      <c r="F70" s="471"/>
      <c r="G70" s="471"/>
      <c r="H70" s="469" t="s">
        <v>482</v>
      </c>
      <c r="I70" s="469"/>
      <c r="J70" s="469"/>
      <c r="K70" s="469"/>
      <c r="L70" s="422" t="s">
        <v>215</v>
      </c>
      <c r="M70" s="423" t="s">
        <v>243</v>
      </c>
      <c r="N70" s="469" t="s">
        <v>535</v>
      </c>
      <c r="O70" s="469"/>
      <c r="P70" s="424"/>
      <c r="Q70" s="470">
        <v>300000</v>
      </c>
      <c r="R70" s="470"/>
    </row>
    <row r="71" spans="2:18" x14ac:dyDescent="0.2">
      <c r="B71" s="471" t="s">
        <v>830</v>
      </c>
      <c r="C71" s="471"/>
      <c r="D71" s="471"/>
      <c r="E71" s="471"/>
      <c r="F71" s="471"/>
      <c r="G71" s="471"/>
      <c r="H71" s="469" t="s">
        <v>482</v>
      </c>
      <c r="I71" s="469"/>
      <c r="J71" s="469"/>
      <c r="K71" s="469"/>
      <c r="L71" s="422" t="s">
        <v>215</v>
      </c>
      <c r="M71" s="423" t="s">
        <v>243</v>
      </c>
      <c r="N71" s="469" t="s">
        <v>535</v>
      </c>
      <c r="O71" s="469"/>
      <c r="P71" s="422" t="s">
        <v>739</v>
      </c>
      <c r="Q71" s="470">
        <v>300000</v>
      </c>
      <c r="R71" s="470"/>
    </row>
    <row r="72" spans="2:18" x14ac:dyDescent="0.2">
      <c r="B72" s="471" t="s">
        <v>885</v>
      </c>
      <c r="C72" s="471"/>
      <c r="D72" s="471"/>
      <c r="E72" s="471"/>
      <c r="F72" s="471"/>
      <c r="G72" s="471"/>
      <c r="H72" s="469" t="s">
        <v>482</v>
      </c>
      <c r="I72" s="469"/>
      <c r="J72" s="469"/>
      <c r="K72" s="469"/>
      <c r="L72" s="422" t="s">
        <v>215</v>
      </c>
      <c r="M72" s="423" t="s">
        <v>243</v>
      </c>
      <c r="N72" s="469" t="s">
        <v>637</v>
      </c>
      <c r="O72" s="469"/>
      <c r="P72" s="424"/>
      <c r="Q72" s="470">
        <v>360000</v>
      </c>
      <c r="R72" s="470"/>
    </row>
    <row r="73" spans="2:18" x14ac:dyDescent="0.2">
      <c r="B73" s="471" t="s">
        <v>830</v>
      </c>
      <c r="C73" s="471"/>
      <c r="D73" s="471"/>
      <c r="E73" s="471"/>
      <c r="F73" s="471"/>
      <c r="G73" s="471"/>
      <c r="H73" s="469" t="s">
        <v>482</v>
      </c>
      <c r="I73" s="469"/>
      <c r="J73" s="469"/>
      <c r="K73" s="469"/>
      <c r="L73" s="422" t="s">
        <v>215</v>
      </c>
      <c r="M73" s="423" t="s">
        <v>243</v>
      </c>
      <c r="N73" s="469" t="s">
        <v>637</v>
      </c>
      <c r="O73" s="469"/>
      <c r="P73" s="422" t="s">
        <v>739</v>
      </c>
      <c r="Q73" s="470">
        <v>360000</v>
      </c>
      <c r="R73" s="470"/>
    </row>
    <row r="74" spans="2:18" x14ac:dyDescent="0.2">
      <c r="B74" s="471" t="s">
        <v>886</v>
      </c>
      <c r="C74" s="471"/>
      <c r="D74" s="471"/>
      <c r="E74" s="471"/>
      <c r="F74" s="471"/>
      <c r="G74" s="471"/>
      <c r="H74" s="469" t="s">
        <v>482</v>
      </c>
      <c r="I74" s="469"/>
      <c r="J74" s="469"/>
      <c r="K74" s="469"/>
      <c r="L74" s="422" t="s">
        <v>215</v>
      </c>
      <c r="M74" s="423" t="s">
        <v>243</v>
      </c>
      <c r="N74" s="469" t="s">
        <v>887</v>
      </c>
      <c r="O74" s="469"/>
      <c r="P74" s="422"/>
      <c r="Q74" s="470">
        <v>8676467.5999999996</v>
      </c>
      <c r="R74" s="470"/>
    </row>
    <row r="75" spans="2:18" x14ac:dyDescent="0.2">
      <c r="B75" s="471" t="s">
        <v>888</v>
      </c>
      <c r="C75" s="471"/>
      <c r="D75" s="471"/>
      <c r="E75" s="471"/>
      <c r="F75" s="471"/>
      <c r="G75" s="471"/>
      <c r="H75" s="469" t="s">
        <v>482</v>
      </c>
      <c r="I75" s="469"/>
      <c r="J75" s="469"/>
      <c r="K75" s="469"/>
      <c r="L75" s="422" t="s">
        <v>215</v>
      </c>
      <c r="M75" s="423" t="s">
        <v>243</v>
      </c>
      <c r="N75" s="469" t="s">
        <v>536</v>
      </c>
      <c r="O75" s="469"/>
      <c r="P75" s="424"/>
      <c r="Q75" s="470">
        <v>8676467.5999999996</v>
      </c>
      <c r="R75" s="470"/>
    </row>
    <row r="76" spans="2:18" x14ac:dyDescent="0.2">
      <c r="B76" s="471" t="s">
        <v>845</v>
      </c>
      <c r="C76" s="471"/>
      <c r="D76" s="471"/>
      <c r="E76" s="471"/>
      <c r="F76" s="471"/>
      <c r="G76" s="471"/>
      <c r="H76" s="469" t="s">
        <v>482</v>
      </c>
      <c r="I76" s="469"/>
      <c r="J76" s="469"/>
      <c r="K76" s="469"/>
      <c r="L76" s="422" t="s">
        <v>215</v>
      </c>
      <c r="M76" s="423" t="s">
        <v>243</v>
      </c>
      <c r="N76" s="469" t="s">
        <v>536</v>
      </c>
      <c r="O76" s="469"/>
      <c r="P76" s="422" t="s">
        <v>846</v>
      </c>
      <c r="Q76" s="470">
        <v>8222987.9100000001</v>
      </c>
      <c r="R76" s="470"/>
    </row>
    <row r="77" spans="2:18" x14ac:dyDescent="0.2">
      <c r="B77" s="471" t="s">
        <v>830</v>
      </c>
      <c r="C77" s="471"/>
      <c r="D77" s="471"/>
      <c r="E77" s="471"/>
      <c r="F77" s="471"/>
      <c r="G77" s="471"/>
      <c r="H77" s="469" t="s">
        <v>482</v>
      </c>
      <c r="I77" s="469"/>
      <c r="J77" s="469"/>
      <c r="K77" s="469"/>
      <c r="L77" s="422" t="s">
        <v>215</v>
      </c>
      <c r="M77" s="423" t="s">
        <v>243</v>
      </c>
      <c r="N77" s="469" t="s">
        <v>536</v>
      </c>
      <c r="O77" s="469"/>
      <c r="P77" s="422" t="s">
        <v>739</v>
      </c>
      <c r="Q77" s="470">
        <v>418479.69</v>
      </c>
      <c r="R77" s="470"/>
    </row>
    <row r="78" spans="2:18" x14ac:dyDescent="0.2">
      <c r="B78" s="471" t="s">
        <v>831</v>
      </c>
      <c r="C78" s="471"/>
      <c r="D78" s="471"/>
      <c r="E78" s="471"/>
      <c r="F78" s="471"/>
      <c r="G78" s="471"/>
      <c r="H78" s="469" t="s">
        <v>482</v>
      </c>
      <c r="I78" s="469"/>
      <c r="J78" s="469"/>
      <c r="K78" s="469"/>
      <c r="L78" s="422" t="s">
        <v>215</v>
      </c>
      <c r="M78" s="423" t="s">
        <v>243</v>
      </c>
      <c r="N78" s="469" t="s">
        <v>536</v>
      </c>
      <c r="O78" s="469"/>
      <c r="P78" s="422" t="s">
        <v>822</v>
      </c>
      <c r="Q78" s="470">
        <v>35000</v>
      </c>
      <c r="R78" s="470"/>
    </row>
    <row r="79" spans="2:18" x14ac:dyDescent="0.2">
      <c r="B79" s="471" t="s">
        <v>889</v>
      </c>
      <c r="C79" s="471"/>
      <c r="D79" s="471"/>
      <c r="E79" s="471"/>
      <c r="F79" s="471"/>
      <c r="G79" s="471"/>
      <c r="H79" s="469" t="s">
        <v>482</v>
      </c>
      <c r="I79" s="469"/>
      <c r="J79" s="469"/>
      <c r="K79" s="469"/>
      <c r="L79" s="422" t="s">
        <v>215</v>
      </c>
      <c r="M79" s="423" t="s">
        <v>243</v>
      </c>
      <c r="N79" s="469" t="s">
        <v>890</v>
      </c>
      <c r="O79" s="469"/>
      <c r="P79" s="422"/>
      <c r="Q79" s="470">
        <v>230000</v>
      </c>
      <c r="R79" s="470"/>
    </row>
    <row r="80" spans="2:18" x14ac:dyDescent="0.2">
      <c r="B80" s="471" t="s">
        <v>698</v>
      </c>
      <c r="C80" s="471"/>
      <c r="D80" s="471"/>
      <c r="E80" s="471"/>
      <c r="F80" s="471"/>
      <c r="G80" s="471"/>
      <c r="H80" s="469" t="s">
        <v>482</v>
      </c>
      <c r="I80" s="469"/>
      <c r="J80" s="469"/>
      <c r="K80" s="469"/>
      <c r="L80" s="422" t="s">
        <v>215</v>
      </c>
      <c r="M80" s="423" t="s">
        <v>243</v>
      </c>
      <c r="N80" s="469" t="s">
        <v>697</v>
      </c>
      <c r="O80" s="469"/>
      <c r="P80" s="424"/>
      <c r="Q80" s="470">
        <v>230000</v>
      </c>
      <c r="R80" s="470"/>
    </row>
    <row r="81" spans="2:18" x14ac:dyDescent="0.2">
      <c r="B81" s="471" t="s">
        <v>830</v>
      </c>
      <c r="C81" s="471"/>
      <c r="D81" s="471"/>
      <c r="E81" s="471"/>
      <c r="F81" s="471"/>
      <c r="G81" s="471"/>
      <c r="H81" s="469" t="s">
        <v>482</v>
      </c>
      <c r="I81" s="469"/>
      <c r="J81" s="469"/>
      <c r="K81" s="469"/>
      <c r="L81" s="422" t="s">
        <v>215</v>
      </c>
      <c r="M81" s="423" t="s">
        <v>243</v>
      </c>
      <c r="N81" s="469" t="s">
        <v>697</v>
      </c>
      <c r="O81" s="469"/>
      <c r="P81" s="422" t="s">
        <v>739</v>
      </c>
      <c r="Q81" s="470">
        <v>230000</v>
      </c>
      <c r="R81" s="470"/>
    </row>
    <row r="82" spans="2:18" x14ac:dyDescent="0.2">
      <c r="B82" s="478" t="s">
        <v>891</v>
      </c>
      <c r="C82" s="478"/>
      <c r="D82" s="478"/>
      <c r="E82" s="478"/>
      <c r="F82" s="478"/>
      <c r="G82" s="478"/>
      <c r="H82" s="472" t="s">
        <v>482</v>
      </c>
      <c r="I82" s="472"/>
      <c r="J82" s="472"/>
      <c r="K82" s="472"/>
      <c r="L82" s="420" t="s">
        <v>215</v>
      </c>
      <c r="M82" s="421" t="s">
        <v>243</v>
      </c>
      <c r="N82" s="472" t="s">
        <v>892</v>
      </c>
      <c r="O82" s="472"/>
      <c r="P82" s="420"/>
      <c r="Q82" s="473">
        <v>265000</v>
      </c>
      <c r="R82" s="473"/>
    </row>
    <row r="83" spans="2:18" x14ac:dyDescent="0.2">
      <c r="B83" s="471" t="s">
        <v>893</v>
      </c>
      <c r="C83" s="471"/>
      <c r="D83" s="471"/>
      <c r="E83" s="471"/>
      <c r="F83" s="471"/>
      <c r="G83" s="471"/>
      <c r="H83" s="469" t="s">
        <v>482</v>
      </c>
      <c r="I83" s="469"/>
      <c r="J83" s="469"/>
      <c r="K83" s="469"/>
      <c r="L83" s="422" t="s">
        <v>215</v>
      </c>
      <c r="M83" s="423" t="s">
        <v>243</v>
      </c>
      <c r="N83" s="469" t="s">
        <v>894</v>
      </c>
      <c r="O83" s="469"/>
      <c r="P83" s="422"/>
      <c r="Q83" s="470">
        <v>265000</v>
      </c>
      <c r="R83" s="470"/>
    </row>
    <row r="84" spans="2:18" x14ac:dyDescent="0.2">
      <c r="B84" s="471" t="s">
        <v>696</v>
      </c>
      <c r="C84" s="471"/>
      <c r="D84" s="471"/>
      <c r="E84" s="471"/>
      <c r="F84" s="471"/>
      <c r="G84" s="471"/>
      <c r="H84" s="469" t="s">
        <v>482</v>
      </c>
      <c r="I84" s="469"/>
      <c r="J84" s="469"/>
      <c r="K84" s="469"/>
      <c r="L84" s="422" t="s">
        <v>215</v>
      </c>
      <c r="M84" s="423" t="s">
        <v>243</v>
      </c>
      <c r="N84" s="469" t="s">
        <v>537</v>
      </c>
      <c r="O84" s="469"/>
      <c r="P84" s="424"/>
      <c r="Q84" s="470">
        <v>265000</v>
      </c>
      <c r="R84" s="470"/>
    </row>
    <row r="85" spans="2:18" x14ac:dyDescent="0.2">
      <c r="B85" s="471" t="s">
        <v>830</v>
      </c>
      <c r="C85" s="471"/>
      <c r="D85" s="471"/>
      <c r="E85" s="471"/>
      <c r="F85" s="471"/>
      <c r="G85" s="471"/>
      <c r="H85" s="469" t="s">
        <v>482</v>
      </c>
      <c r="I85" s="469"/>
      <c r="J85" s="469"/>
      <c r="K85" s="469"/>
      <c r="L85" s="422" t="s">
        <v>215</v>
      </c>
      <c r="M85" s="423" t="s">
        <v>243</v>
      </c>
      <c r="N85" s="469" t="s">
        <v>537</v>
      </c>
      <c r="O85" s="469"/>
      <c r="P85" s="422" t="s">
        <v>739</v>
      </c>
      <c r="Q85" s="470">
        <v>265000</v>
      </c>
      <c r="R85" s="470"/>
    </row>
    <row r="86" spans="2:18" x14ac:dyDescent="0.2">
      <c r="B86" s="478" t="s">
        <v>878</v>
      </c>
      <c r="C86" s="478"/>
      <c r="D86" s="478"/>
      <c r="E86" s="478"/>
      <c r="F86" s="478"/>
      <c r="G86" s="478"/>
      <c r="H86" s="472" t="s">
        <v>482</v>
      </c>
      <c r="I86" s="472"/>
      <c r="J86" s="472"/>
      <c r="K86" s="472"/>
      <c r="L86" s="420" t="s">
        <v>215</v>
      </c>
      <c r="M86" s="421" t="s">
        <v>236</v>
      </c>
      <c r="N86" s="472" t="s">
        <v>879</v>
      </c>
      <c r="O86" s="472"/>
      <c r="P86" s="420"/>
      <c r="Q86" s="473">
        <v>1263110.57</v>
      </c>
      <c r="R86" s="473"/>
    </row>
    <row r="87" spans="2:18" x14ac:dyDescent="0.2">
      <c r="B87" s="471" t="s">
        <v>895</v>
      </c>
      <c r="C87" s="471"/>
      <c r="D87" s="471"/>
      <c r="E87" s="471"/>
      <c r="F87" s="471"/>
      <c r="G87" s="471"/>
      <c r="H87" s="469" t="s">
        <v>482</v>
      </c>
      <c r="I87" s="469"/>
      <c r="J87" s="469"/>
      <c r="K87" s="469"/>
      <c r="L87" s="422" t="s">
        <v>215</v>
      </c>
      <c r="M87" s="423" t="s">
        <v>236</v>
      </c>
      <c r="N87" s="469" t="s">
        <v>896</v>
      </c>
      <c r="O87" s="469"/>
      <c r="P87" s="422"/>
      <c r="Q87" s="470">
        <v>1263110.57</v>
      </c>
      <c r="R87" s="470"/>
    </row>
    <row r="88" spans="2:18" x14ac:dyDescent="0.2">
      <c r="B88" s="471" t="s">
        <v>897</v>
      </c>
      <c r="C88" s="471"/>
      <c r="D88" s="471"/>
      <c r="E88" s="471"/>
      <c r="F88" s="471"/>
      <c r="G88" s="471"/>
      <c r="H88" s="469" t="s">
        <v>482</v>
      </c>
      <c r="I88" s="469"/>
      <c r="J88" s="469"/>
      <c r="K88" s="469"/>
      <c r="L88" s="422" t="s">
        <v>215</v>
      </c>
      <c r="M88" s="423" t="s">
        <v>236</v>
      </c>
      <c r="N88" s="469" t="s">
        <v>695</v>
      </c>
      <c r="O88" s="469"/>
      <c r="P88" s="424"/>
      <c r="Q88" s="470">
        <v>301910.57</v>
      </c>
      <c r="R88" s="470"/>
    </row>
    <row r="89" spans="2:18" x14ac:dyDescent="0.2">
      <c r="B89" s="471" t="s">
        <v>828</v>
      </c>
      <c r="C89" s="471"/>
      <c r="D89" s="471"/>
      <c r="E89" s="471"/>
      <c r="F89" s="471"/>
      <c r="G89" s="471"/>
      <c r="H89" s="469" t="s">
        <v>482</v>
      </c>
      <c r="I89" s="469"/>
      <c r="J89" s="469"/>
      <c r="K89" s="469"/>
      <c r="L89" s="422" t="s">
        <v>215</v>
      </c>
      <c r="M89" s="423" t="s">
        <v>236</v>
      </c>
      <c r="N89" s="469" t="s">
        <v>695</v>
      </c>
      <c r="O89" s="469"/>
      <c r="P89" s="422" t="s">
        <v>829</v>
      </c>
      <c r="Q89" s="470">
        <v>301910.57</v>
      </c>
      <c r="R89" s="470"/>
    </row>
    <row r="90" spans="2:18" x14ac:dyDescent="0.2">
      <c r="B90" s="471" t="s">
        <v>898</v>
      </c>
      <c r="C90" s="471"/>
      <c r="D90" s="471"/>
      <c r="E90" s="471"/>
      <c r="F90" s="471"/>
      <c r="G90" s="471"/>
      <c r="H90" s="469" t="s">
        <v>482</v>
      </c>
      <c r="I90" s="469"/>
      <c r="J90" s="469"/>
      <c r="K90" s="469"/>
      <c r="L90" s="422" t="s">
        <v>215</v>
      </c>
      <c r="M90" s="423" t="s">
        <v>236</v>
      </c>
      <c r="N90" s="469" t="s">
        <v>1079</v>
      </c>
      <c r="O90" s="469"/>
      <c r="P90" s="424"/>
      <c r="Q90" s="470">
        <v>961200</v>
      </c>
      <c r="R90" s="470"/>
    </row>
    <row r="91" spans="2:18" x14ac:dyDescent="0.2">
      <c r="B91" s="471" t="s">
        <v>828</v>
      </c>
      <c r="C91" s="471"/>
      <c r="D91" s="471"/>
      <c r="E91" s="471"/>
      <c r="F91" s="471"/>
      <c r="G91" s="471"/>
      <c r="H91" s="469" t="s">
        <v>482</v>
      </c>
      <c r="I91" s="469"/>
      <c r="J91" s="469"/>
      <c r="K91" s="469"/>
      <c r="L91" s="422" t="s">
        <v>215</v>
      </c>
      <c r="M91" s="423" t="s">
        <v>236</v>
      </c>
      <c r="N91" s="469" t="s">
        <v>1079</v>
      </c>
      <c r="O91" s="469"/>
      <c r="P91" s="422" t="s">
        <v>829</v>
      </c>
      <c r="Q91" s="470">
        <v>961200</v>
      </c>
      <c r="R91" s="470"/>
    </row>
    <row r="92" spans="2:18" x14ac:dyDescent="0.2">
      <c r="B92" s="478" t="s">
        <v>833</v>
      </c>
      <c r="C92" s="478"/>
      <c r="D92" s="478"/>
      <c r="E92" s="478"/>
      <c r="F92" s="478"/>
      <c r="G92" s="478"/>
      <c r="H92" s="472" t="s">
        <v>482</v>
      </c>
      <c r="I92" s="472"/>
      <c r="J92" s="472"/>
      <c r="K92" s="472"/>
      <c r="L92" s="420" t="s">
        <v>217</v>
      </c>
      <c r="M92" s="421" t="s">
        <v>210</v>
      </c>
      <c r="N92" s="472" t="s">
        <v>834</v>
      </c>
      <c r="O92" s="472"/>
      <c r="P92" s="420"/>
      <c r="Q92" s="473">
        <v>340283.43</v>
      </c>
      <c r="R92" s="473"/>
    </row>
    <row r="93" spans="2:18" x14ac:dyDescent="0.2">
      <c r="B93" s="471" t="s">
        <v>843</v>
      </c>
      <c r="C93" s="471"/>
      <c r="D93" s="471"/>
      <c r="E93" s="471"/>
      <c r="F93" s="471"/>
      <c r="G93" s="471"/>
      <c r="H93" s="469" t="s">
        <v>482</v>
      </c>
      <c r="I93" s="469"/>
      <c r="J93" s="469"/>
      <c r="K93" s="469"/>
      <c r="L93" s="422" t="s">
        <v>217</v>
      </c>
      <c r="M93" s="423" t="s">
        <v>210</v>
      </c>
      <c r="N93" s="469" t="s">
        <v>844</v>
      </c>
      <c r="O93" s="469"/>
      <c r="P93" s="422"/>
      <c r="Q93" s="470">
        <v>340283.43</v>
      </c>
      <c r="R93" s="470"/>
    </row>
    <row r="94" spans="2:18" x14ac:dyDescent="0.2">
      <c r="B94" s="471" t="s">
        <v>1080</v>
      </c>
      <c r="C94" s="471"/>
      <c r="D94" s="471"/>
      <c r="E94" s="471"/>
      <c r="F94" s="471"/>
      <c r="G94" s="471"/>
      <c r="H94" s="469" t="s">
        <v>482</v>
      </c>
      <c r="I94" s="469"/>
      <c r="J94" s="469"/>
      <c r="K94" s="469"/>
      <c r="L94" s="422" t="s">
        <v>217</v>
      </c>
      <c r="M94" s="423" t="s">
        <v>210</v>
      </c>
      <c r="N94" s="469" t="s">
        <v>1081</v>
      </c>
      <c r="O94" s="469"/>
      <c r="P94" s="424"/>
      <c r="Q94" s="470">
        <v>340283.43</v>
      </c>
      <c r="R94" s="470"/>
    </row>
    <row r="95" spans="2:18" x14ac:dyDescent="0.2">
      <c r="B95" s="471" t="s">
        <v>830</v>
      </c>
      <c r="C95" s="471"/>
      <c r="D95" s="471"/>
      <c r="E95" s="471"/>
      <c r="F95" s="471"/>
      <c r="G95" s="471"/>
      <c r="H95" s="469" t="s">
        <v>482</v>
      </c>
      <c r="I95" s="469"/>
      <c r="J95" s="469"/>
      <c r="K95" s="469"/>
      <c r="L95" s="422" t="s">
        <v>217</v>
      </c>
      <c r="M95" s="423" t="s">
        <v>210</v>
      </c>
      <c r="N95" s="469" t="s">
        <v>1081</v>
      </c>
      <c r="O95" s="469"/>
      <c r="P95" s="422" t="s">
        <v>739</v>
      </c>
      <c r="Q95" s="470">
        <v>340283.43</v>
      </c>
      <c r="R95" s="470"/>
    </row>
    <row r="96" spans="2:18" x14ac:dyDescent="0.2">
      <c r="B96" s="478" t="s">
        <v>878</v>
      </c>
      <c r="C96" s="478"/>
      <c r="D96" s="478"/>
      <c r="E96" s="478"/>
      <c r="F96" s="478"/>
      <c r="G96" s="478"/>
      <c r="H96" s="472" t="s">
        <v>482</v>
      </c>
      <c r="I96" s="472"/>
      <c r="J96" s="472"/>
      <c r="K96" s="472"/>
      <c r="L96" s="420" t="s">
        <v>217</v>
      </c>
      <c r="M96" s="421" t="s">
        <v>219</v>
      </c>
      <c r="N96" s="472" t="s">
        <v>879</v>
      </c>
      <c r="O96" s="472"/>
      <c r="P96" s="420"/>
      <c r="Q96" s="473">
        <v>2926730</v>
      </c>
      <c r="R96" s="473"/>
    </row>
    <row r="97" spans="2:18" x14ac:dyDescent="0.2">
      <c r="B97" s="471" t="s">
        <v>882</v>
      </c>
      <c r="C97" s="471"/>
      <c r="D97" s="471"/>
      <c r="E97" s="471"/>
      <c r="F97" s="471"/>
      <c r="G97" s="471"/>
      <c r="H97" s="469" t="s">
        <v>482</v>
      </c>
      <c r="I97" s="469"/>
      <c r="J97" s="469"/>
      <c r="K97" s="469"/>
      <c r="L97" s="422" t="s">
        <v>217</v>
      </c>
      <c r="M97" s="423" t="s">
        <v>219</v>
      </c>
      <c r="N97" s="469" t="s">
        <v>883</v>
      </c>
      <c r="O97" s="469"/>
      <c r="P97" s="422"/>
      <c r="Q97" s="470">
        <v>1620000</v>
      </c>
      <c r="R97" s="470"/>
    </row>
    <row r="98" spans="2:18" x14ac:dyDescent="0.2">
      <c r="B98" s="471" t="s">
        <v>754</v>
      </c>
      <c r="C98" s="471"/>
      <c r="D98" s="471"/>
      <c r="E98" s="471"/>
      <c r="F98" s="471"/>
      <c r="G98" s="471"/>
      <c r="H98" s="469" t="s">
        <v>482</v>
      </c>
      <c r="I98" s="469"/>
      <c r="J98" s="469"/>
      <c r="K98" s="469"/>
      <c r="L98" s="422" t="s">
        <v>217</v>
      </c>
      <c r="M98" s="423" t="s">
        <v>219</v>
      </c>
      <c r="N98" s="469" t="s">
        <v>753</v>
      </c>
      <c r="O98" s="469"/>
      <c r="P98" s="424"/>
      <c r="Q98" s="470">
        <v>1620000</v>
      </c>
      <c r="R98" s="470"/>
    </row>
    <row r="99" spans="2:18" x14ac:dyDescent="0.2">
      <c r="B99" s="471" t="s">
        <v>830</v>
      </c>
      <c r="C99" s="471"/>
      <c r="D99" s="471"/>
      <c r="E99" s="471"/>
      <c r="F99" s="471"/>
      <c r="G99" s="471"/>
      <c r="H99" s="469" t="s">
        <v>482</v>
      </c>
      <c r="I99" s="469"/>
      <c r="J99" s="469"/>
      <c r="K99" s="469"/>
      <c r="L99" s="422" t="s">
        <v>217</v>
      </c>
      <c r="M99" s="423" t="s">
        <v>219</v>
      </c>
      <c r="N99" s="469" t="s">
        <v>753</v>
      </c>
      <c r="O99" s="469"/>
      <c r="P99" s="422" t="s">
        <v>739</v>
      </c>
      <c r="Q99" s="470">
        <v>1620000</v>
      </c>
      <c r="R99" s="470"/>
    </row>
    <row r="100" spans="2:18" x14ac:dyDescent="0.2">
      <c r="B100" s="471" t="s">
        <v>900</v>
      </c>
      <c r="C100" s="471"/>
      <c r="D100" s="471"/>
      <c r="E100" s="471"/>
      <c r="F100" s="471"/>
      <c r="G100" s="471"/>
      <c r="H100" s="469" t="s">
        <v>482</v>
      </c>
      <c r="I100" s="469"/>
      <c r="J100" s="469"/>
      <c r="K100" s="469"/>
      <c r="L100" s="422" t="s">
        <v>217</v>
      </c>
      <c r="M100" s="423" t="s">
        <v>219</v>
      </c>
      <c r="N100" s="469" t="s">
        <v>901</v>
      </c>
      <c r="O100" s="469"/>
      <c r="P100" s="422"/>
      <c r="Q100" s="470">
        <v>1306730</v>
      </c>
      <c r="R100" s="470"/>
    </row>
    <row r="101" spans="2:18" x14ac:dyDescent="0.2">
      <c r="B101" s="471" t="s">
        <v>540</v>
      </c>
      <c r="C101" s="471"/>
      <c r="D101" s="471"/>
      <c r="E101" s="471"/>
      <c r="F101" s="471"/>
      <c r="G101" s="471"/>
      <c r="H101" s="469" t="s">
        <v>482</v>
      </c>
      <c r="I101" s="469"/>
      <c r="J101" s="469"/>
      <c r="K101" s="469"/>
      <c r="L101" s="422" t="s">
        <v>217</v>
      </c>
      <c r="M101" s="423" t="s">
        <v>219</v>
      </c>
      <c r="N101" s="469" t="s">
        <v>541</v>
      </c>
      <c r="O101" s="469"/>
      <c r="P101" s="424"/>
      <c r="Q101" s="470">
        <v>1306730</v>
      </c>
      <c r="R101" s="470"/>
    </row>
    <row r="102" spans="2:18" x14ac:dyDescent="0.2">
      <c r="B102" s="471" t="s">
        <v>830</v>
      </c>
      <c r="C102" s="471"/>
      <c r="D102" s="471"/>
      <c r="E102" s="471"/>
      <c r="F102" s="471"/>
      <c r="G102" s="471"/>
      <c r="H102" s="469" t="s">
        <v>482</v>
      </c>
      <c r="I102" s="469"/>
      <c r="J102" s="469"/>
      <c r="K102" s="469"/>
      <c r="L102" s="422" t="s">
        <v>217</v>
      </c>
      <c r="M102" s="423" t="s">
        <v>219</v>
      </c>
      <c r="N102" s="469" t="s">
        <v>541</v>
      </c>
      <c r="O102" s="469"/>
      <c r="P102" s="422" t="s">
        <v>739</v>
      </c>
      <c r="Q102" s="470">
        <v>1306730</v>
      </c>
      <c r="R102" s="470"/>
    </row>
    <row r="103" spans="2:18" x14ac:dyDescent="0.2">
      <c r="B103" s="478" t="s">
        <v>867</v>
      </c>
      <c r="C103" s="478"/>
      <c r="D103" s="478"/>
      <c r="E103" s="478"/>
      <c r="F103" s="478"/>
      <c r="G103" s="478"/>
      <c r="H103" s="472" t="s">
        <v>482</v>
      </c>
      <c r="I103" s="472"/>
      <c r="J103" s="472"/>
      <c r="K103" s="472"/>
      <c r="L103" s="420" t="s">
        <v>217</v>
      </c>
      <c r="M103" s="421" t="s">
        <v>234</v>
      </c>
      <c r="N103" s="472" t="s">
        <v>868</v>
      </c>
      <c r="O103" s="472"/>
      <c r="P103" s="420"/>
      <c r="Q103" s="473">
        <v>150000</v>
      </c>
      <c r="R103" s="473"/>
    </row>
    <row r="104" spans="2:18" x14ac:dyDescent="0.2">
      <c r="B104" s="471" t="s">
        <v>733</v>
      </c>
      <c r="C104" s="471"/>
      <c r="D104" s="471"/>
      <c r="E104" s="471"/>
      <c r="F104" s="471"/>
      <c r="G104" s="471"/>
      <c r="H104" s="469" t="s">
        <v>482</v>
      </c>
      <c r="I104" s="469"/>
      <c r="J104" s="469"/>
      <c r="K104" s="469"/>
      <c r="L104" s="422" t="s">
        <v>217</v>
      </c>
      <c r="M104" s="423" t="s">
        <v>234</v>
      </c>
      <c r="N104" s="469" t="s">
        <v>869</v>
      </c>
      <c r="O104" s="469"/>
      <c r="P104" s="422"/>
      <c r="Q104" s="470">
        <v>150000</v>
      </c>
      <c r="R104" s="470"/>
    </row>
    <row r="105" spans="2:18" x14ac:dyDescent="0.2">
      <c r="B105" s="471" t="s">
        <v>733</v>
      </c>
      <c r="C105" s="471"/>
      <c r="D105" s="471"/>
      <c r="E105" s="471"/>
      <c r="F105" s="471"/>
      <c r="G105" s="471"/>
      <c r="H105" s="469" t="s">
        <v>482</v>
      </c>
      <c r="I105" s="469"/>
      <c r="J105" s="469"/>
      <c r="K105" s="469"/>
      <c r="L105" s="422" t="s">
        <v>217</v>
      </c>
      <c r="M105" s="423" t="s">
        <v>234</v>
      </c>
      <c r="N105" s="469" t="s">
        <v>542</v>
      </c>
      <c r="O105" s="469"/>
      <c r="P105" s="424"/>
      <c r="Q105" s="470">
        <v>150000</v>
      </c>
      <c r="R105" s="470"/>
    </row>
    <row r="106" spans="2:18" x14ac:dyDescent="0.2">
      <c r="B106" s="471" t="s">
        <v>830</v>
      </c>
      <c r="C106" s="471"/>
      <c r="D106" s="471"/>
      <c r="E106" s="471"/>
      <c r="F106" s="471"/>
      <c r="G106" s="471"/>
      <c r="H106" s="469" t="s">
        <v>482</v>
      </c>
      <c r="I106" s="469"/>
      <c r="J106" s="469"/>
      <c r="K106" s="469"/>
      <c r="L106" s="422" t="s">
        <v>217</v>
      </c>
      <c r="M106" s="423" t="s">
        <v>234</v>
      </c>
      <c r="N106" s="469" t="s">
        <v>542</v>
      </c>
      <c r="O106" s="469"/>
      <c r="P106" s="422" t="s">
        <v>739</v>
      </c>
      <c r="Q106" s="470">
        <v>150000</v>
      </c>
      <c r="R106" s="470"/>
    </row>
    <row r="107" spans="2:18" x14ac:dyDescent="0.2">
      <c r="B107" s="478" t="s">
        <v>902</v>
      </c>
      <c r="C107" s="478"/>
      <c r="D107" s="478"/>
      <c r="E107" s="478"/>
      <c r="F107" s="478"/>
      <c r="G107" s="478"/>
      <c r="H107" s="472" t="s">
        <v>482</v>
      </c>
      <c r="I107" s="472"/>
      <c r="J107" s="472"/>
      <c r="K107" s="472"/>
      <c r="L107" s="420" t="s">
        <v>217</v>
      </c>
      <c r="M107" s="421" t="s">
        <v>234</v>
      </c>
      <c r="N107" s="472" t="s">
        <v>903</v>
      </c>
      <c r="O107" s="472"/>
      <c r="P107" s="420"/>
      <c r="Q107" s="473">
        <v>9682563.8499999996</v>
      </c>
      <c r="R107" s="473"/>
    </row>
    <row r="108" spans="2:18" x14ac:dyDescent="0.2">
      <c r="B108" s="471" t="s">
        <v>904</v>
      </c>
      <c r="C108" s="471"/>
      <c r="D108" s="471"/>
      <c r="E108" s="471"/>
      <c r="F108" s="471"/>
      <c r="G108" s="471"/>
      <c r="H108" s="469" t="s">
        <v>482</v>
      </c>
      <c r="I108" s="469"/>
      <c r="J108" s="469"/>
      <c r="K108" s="469"/>
      <c r="L108" s="422" t="s">
        <v>217</v>
      </c>
      <c r="M108" s="423" t="s">
        <v>234</v>
      </c>
      <c r="N108" s="469" t="s">
        <v>905</v>
      </c>
      <c r="O108" s="469"/>
      <c r="P108" s="422"/>
      <c r="Q108" s="470">
        <v>9682563.8499999996</v>
      </c>
      <c r="R108" s="470"/>
    </row>
    <row r="109" spans="2:18" x14ac:dyDescent="0.2">
      <c r="B109" s="471" t="s">
        <v>543</v>
      </c>
      <c r="C109" s="471"/>
      <c r="D109" s="471"/>
      <c r="E109" s="471"/>
      <c r="F109" s="471"/>
      <c r="G109" s="471"/>
      <c r="H109" s="469" t="s">
        <v>482</v>
      </c>
      <c r="I109" s="469"/>
      <c r="J109" s="469"/>
      <c r="K109" s="469"/>
      <c r="L109" s="422" t="s">
        <v>217</v>
      </c>
      <c r="M109" s="423" t="s">
        <v>234</v>
      </c>
      <c r="N109" s="469" t="s">
        <v>544</v>
      </c>
      <c r="O109" s="469"/>
      <c r="P109" s="424"/>
      <c r="Q109" s="470">
        <v>9682563.8499999996</v>
      </c>
      <c r="R109" s="470"/>
    </row>
    <row r="110" spans="2:18" x14ac:dyDescent="0.2">
      <c r="B110" s="471" t="s">
        <v>830</v>
      </c>
      <c r="C110" s="471"/>
      <c r="D110" s="471"/>
      <c r="E110" s="471"/>
      <c r="F110" s="471"/>
      <c r="G110" s="471"/>
      <c r="H110" s="469" t="s">
        <v>482</v>
      </c>
      <c r="I110" s="469"/>
      <c r="J110" s="469"/>
      <c r="K110" s="469"/>
      <c r="L110" s="422" t="s">
        <v>217</v>
      </c>
      <c r="M110" s="423" t="s">
        <v>234</v>
      </c>
      <c r="N110" s="469" t="s">
        <v>544</v>
      </c>
      <c r="O110" s="469"/>
      <c r="P110" s="422" t="s">
        <v>739</v>
      </c>
      <c r="Q110" s="470">
        <v>9682563.8499999996</v>
      </c>
      <c r="R110" s="470"/>
    </row>
    <row r="111" spans="2:18" x14ac:dyDescent="0.2">
      <c r="B111" s="478" t="s">
        <v>906</v>
      </c>
      <c r="C111" s="478"/>
      <c r="D111" s="478"/>
      <c r="E111" s="478"/>
      <c r="F111" s="478"/>
      <c r="G111" s="478"/>
      <c r="H111" s="472" t="s">
        <v>482</v>
      </c>
      <c r="I111" s="472"/>
      <c r="J111" s="472"/>
      <c r="K111" s="472"/>
      <c r="L111" s="420" t="s">
        <v>217</v>
      </c>
      <c r="M111" s="421" t="s">
        <v>234</v>
      </c>
      <c r="N111" s="472" t="s">
        <v>907</v>
      </c>
      <c r="O111" s="472"/>
      <c r="P111" s="420"/>
      <c r="Q111" s="473">
        <v>91392436.420000002</v>
      </c>
      <c r="R111" s="473"/>
    </row>
    <row r="112" spans="2:18" x14ac:dyDescent="0.2">
      <c r="B112" s="471" t="s">
        <v>908</v>
      </c>
      <c r="C112" s="471"/>
      <c r="D112" s="471"/>
      <c r="E112" s="471"/>
      <c r="F112" s="471"/>
      <c r="G112" s="471"/>
      <c r="H112" s="469" t="s">
        <v>482</v>
      </c>
      <c r="I112" s="469"/>
      <c r="J112" s="469"/>
      <c r="K112" s="469"/>
      <c r="L112" s="422" t="s">
        <v>217</v>
      </c>
      <c r="M112" s="423" t="s">
        <v>234</v>
      </c>
      <c r="N112" s="469" t="s">
        <v>909</v>
      </c>
      <c r="O112" s="469"/>
      <c r="P112" s="422"/>
      <c r="Q112" s="470">
        <v>37842975.159999996</v>
      </c>
      <c r="R112" s="470"/>
    </row>
    <row r="113" spans="2:18" x14ac:dyDescent="0.2">
      <c r="B113" s="471" t="s">
        <v>694</v>
      </c>
      <c r="C113" s="471"/>
      <c r="D113" s="471"/>
      <c r="E113" s="471"/>
      <c r="F113" s="471"/>
      <c r="G113" s="471"/>
      <c r="H113" s="469" t="s">
        <v>482</v>
      </c>
      <c r="I113" s="469"/>
      <c r="J113" s="469"/>
      <c r="K113" s="469"/>
      <c r="L113" s="422" t="s">
        <v>217</v>
      </c>
      <c r="M113" s="423" t="s">
        <v>234</v>
      </c>
      <c r="N113" s="469" t="s">
        <v>545</v>
      </c>
      <c r="O113" s="469"/>
      <c r="P113" s="424"/>
      <c r="Q113" s="470">
        <v>37842975.159999996</v>
      </c>
      <c r="R113" s="470"/>
    </row>
    <row r="114" spans="2:18" x14ac:dyDescent="0.2">
      <c r="B114" s="471" t="s">
        <v>830</v>
      </c>
      <c r="C114" s="471"/>
      <c r="D114" s="471"/>
      <c r="E114" s="471"/>
      <c r="F114" s="471"/>
      <c r="G114" s="471"/>
      <c r="H114" s="469" t="s">
        <v>482</v>
      </c>
      <c r="I114" s="469"/>
      <c r="J114" s="469"/>
      <c r="K114" s="469"/>
      <c r="L114" s="422" t="s">
        <v>217</v>
      </c>
      <c r="M114" s="423" t="s">
        <v>234</v>
      </c>
      <c r="N114" s="469" t="s">
        <v>545</v>
      </c>
      <c r="O114" s="469"/>
      <c r="P114" s="422" t="s">
        <v>739</v>
      </c>
      <c r="Q114" s="470">
        <v>37842975.159999996</v>
      </c>
      <c r="R114" s="470"/>
    </row>
    <row r="115" spans="2:18" x14ac:dyDescent="0.2">
      <c r="B115" s="471" t="s">
        <v>910</v>
      </c>
      <c r="C115" s="471"/>
      <c r="D115" s="471"/>
      <c r="E115" s="471"/>
      <c r="F115" s="471"/>
      <c r="G115" s="471"/>
      <c r="H115" s="469" t="s">
        <v>482</v>
      </c>
      <c r="I115" s="469"/>
      <c r="J115" s="469"/>
      <c r="K115" s="469"/>
      <c r="L115" s="422" t="s">
        <v>217</v>
      </c>
      <c r="M115" s="423" t="s">
        <v>234</v>
      </c>
      <c r="N115" s="469" t="s">
        <v>911</v>
      </c>
      <c r="O115" s="469"/>
      <c r="P115" s="422"/>
      <c r="Q115" s="470">
        <v>53549461.259999998</v>
      </c>
      <c r="R115" s="470"/>
    </row>
    <row r="116" spans="2:18" x14ac:dyDescent="0.2">
      <c r="B116" s="471" t="s">
        <v>693</v>
      </c>
      <c r="C116" s="471"/>
      <c r="D116" s="471"/>
      <c r="E116" s="471"/>
      <c r="F116" s="471"/>
      <c r="G116" s="471"/>
      <c r="H116" s="469" t="s">
        <v>482</v>
      </c>
      <c r="I116" s="469"/>
      <c r="J116" s="469"/>
      <c r="K116" s="469"/>
      <c r="L116" s="422" t="s">
        <v>217</v>
      </c>
      <c r="M116" s="423" t="s">
        <v>234</v>
      </c>
      <c r="N116" s="469" t="s">
        <v>546</v>
      </c>
      <c r="O116" s="469"/>
      <c r="P116" s="424"/>
      <c r="Q116" s="470">
        <v>47549461.259999998</v>
      </c>
      <c r="R116" s="470"/>
    </row>
    <row r="117" spans="2:18" x14ac:dyDescent="0.2">
      <c r="B117" s="471" t="s">
        <v>830</v>
      </c>
      <c r="C117" s="471"/>
      <c r="D117" s="471"/>
      <c r="E117" s="471"/>
      <c r="F117" s="471"/>
      <c r="G117" s="471"/>
      <c r="H117" s="469" t="s">
        <v>482</v>
      </c>
      <c r="I117" s="469"/>
      <c r="J117" s="469"/>
      <c r="K117" s="469"/>
      <c r="L117" s="422" t="s">
        <v>217</v>
      </c>
      <c r="M117" s="423" t="s">
        <v>234</v>
      </c>
      <c r="N117" s="469" t="s">
        <v>546</v>
      </c>
      <c r="O117" s="469"/>
      <c r="P117" s="422" t="s">
        <v>739</v>
      </c>
      <c r="Q117" s="470">
        <v>47549461.259999998</v>
      </c>
      <c r="R117" s="470"/>
    </row>
    <row r="118" spans="2:18" x14ac:dyDescent="0.2">
      <c r="B118" s="471" t="s">
        <v>1082</v>
      </c>
      <c r="C118" s="471"/>
      <c r="D118" s="471"/>
      <c r="E118" s="471"/>
      <c r="F118" s="471"/>
      <c r="G118" s="471"/>
      <c r="H118" s="469" t="s">
        <v>482</v>
      </c>
      <c r="I118" s="469"/>
      <c r="J118" s="469"/>
      <c r="K118" s="469"/>
      <c r="L118" s="422" t="s">
        <v>217</v>
      </c>
      <c r="M118" s="423" t="s">
        <v>234</v>
      </c>
      <c r="N118" s="469" t="s">
        <v>1083</v>
      </c>
      <c r="O118" s="469"/>
      <c r="P118" s="422"/>
      <c r="Q118" s="470">
        <v>6000000</v>
      </c>
      <c r="R118" s="470"/>
    </row>
    <row r="119" spans="2:18" x14ac:dyDescent="0.2">
      <c r="B119" s="471" t="s">
        <v>1082</v>
      </c>
      <c r="C119" s="471"/>
      <c r="D119" s="471"/>
      <c r="E119" s="471"/>
      <c r="F119" s="471"/>
      <c r="G119" s="471"/>
      <c r="H119" s="469" t="s">
        <v>482</v>
      </c>
      <c r="I119" s="469"/>
      <c r="J119" s="469"/>
      <c r="K119" s="469"/>
      <c r="L119" s="422" t="s">
        <v>217</v>
      </c>
      <c r="M119" s="423" t="s">
        <v>234</v>
      </c>
      <c r="N119" s="469" t="s">
        <v>1084</v>
      </c>
      <c r="O119" s="469"/>
      <c r="P119" s="424"/>
      <c r="Q119" s="470">
        <v>6000000</v>
      </c>
      <c r="R119" s="470"/>
    </row>
    <row r="120" spans="2:18" x14ac:dyDescent="0.2">
      <c r="B120" s="471" t="s">
        <v>830</v>
      </c>
      <c r="C120" s="471"/>
      <c r="D120" s="471"/>
      <c r="E120" s="471"/>
      <c r="F120" s="471"/>
      <c r="G120" s="471"/>
      <c r="H120" s="469" t="s">
        <v>482</v>
      </c>
      <c r="I120" s="469"/>
      <c r="J120" s="469"/>
      <c r="K120" s="469"/>
      <c r="L120" s="422" t="s">
        <v>217</v>
      </c>
      <c r="M120" s="423" t="s">
        <v>234</v>
      </c>
      <c r="N120" s="469" t="s">
        <v>1084</v>
      </c>
      <c r="O120" s="469"/>
      <c r="P120" s="422" t="s">
        <v>739</v>
      </c>
      <c r="Q120" s="470">
        <v>6000000</v>
      </c>
      <c r="R120" s="470"/>
    </row>
    <row r="121" spans="2:18" x14ac:dyDescent="0.2">
      <c r="B121" s="478" t="s">
        <v>867</v>
      </c>
      <c r="C121" s="478"/>
      <c r="D121" s="478"/>
      <c r="E121" s="478"/>
      <c r="F121" s="478"/>
      <c r="G121" s="478"/>
      <c r="H121" s="472" t="s">
        <v>482</v>
      </c>
      <c r="I121" s="472"/>
      <c r="J121" s="472"/>
      <c r="K121" s="472"/>
      <c r="L121" s="420" t="s">
        <v>217</v>
      </c>
      <c r="M121" s="421" t="s">
        <v>245</v>
      </c>
      <c r="N121" s="472" t="s">
        <v>868</v>
      </c>
      <c r="O121" s="472"/>
      <c r="P121" s="420"/>
      <c r="Q121" s="473">
        <v>3100000</v>
      </c>
      <c r="R121" s="473"/>
    </row>
    <row r="122" spans="2:18" x14ac:dyDescent="0.2">
      <c r="B122" s="471" t="s">
        <v>733</v>
      </c>
      <c r="C122" s="471"/>
      <c r="D122" s="471"/>
      <c r="E122" s="471"/>
      <c r="F122" s="471"/>
      <c r="G122" s="471"/>
      <c r="H122" s="469" t="s">
        <v>482</v>
      </c>
      <c r="I122" s="469"/>
      <c r="J122" s="469"/>
      <c r="K122" s="469"/>
      <c r="L122" s="422" t="s">
        <v>217</v>
      </c>
      <c r="M122" s="423" t="s">
        <v>245</v>
      </c>
      <c r="N122" s="469" t="s">
        <v>869</v>
      </c>
      <c r="O122" s="469"/>
      <c r="P122" s="422"/>
      <c r="Q122" s="470">
        <v>3100000</v>
      </c>
      <c r="R122" s="470"/>
    </row>
    <row r="123" spans="2:18" x14ac:dyDescent="0.2">
      <c r="B123" s="471" t="s">
        <v>733</v>
      </c>
      <c r="C123" s="471"/>
      <c r="D123" s="471"/>
      <c r="E123" s="471"/>
      <c r="F123" s="471"/>
      <c r="G123" s="471"/>
      <c r="H123" s="469" t="s">
        <v>482</v>
      </c>
      <c r="I123" s="469"/>
      <c r="J123" s="469"/>
      <c r="K123" s="469"/>
      <c r="L123" s="422" t="s">
        <v>217</v>
      </c>
      <c r="M123" s="423" t="s">
        <v>245</v>
      </c>
      <c r="N123" s="469" t="s">
        <v>542</v>
      </c>
      <c r="O123" s="469"/>
      <c r="P123" s="424"/>
      <c r="Q123" s="470">
        <v>3100000</v>
      </c>
      <c r="R123" s="470"/>
    </row>
    <row r="124" spans="2:18" x14ac:dyDescent="0.2">
      <c r="B124" s="471" t="s">
        <v>830</v>
      </c>
      <c r="C124" s="471"/>
      <c r="D124" s="471"/>
      <c r="E124" s="471"/>
      <c r="F124" s="471"/>
      <c r="G124" s="471"/>
      <c r="H124" s="469" t="s">
        <v>482</v>
      </c>
      <c r="I124" s="469"/>
      <c r="J124" s="469"/>
      <c r="K124" s="469"/>
      <c r="L124" s="422" t="s">
        <v>217</v>
      </c>
      <c r="M124" s="423" t="s">
        <v>245</v>
      </c>
      <c r="N124" s="469" t="s">
        <v>542</v>
      </c>
      <c r="O124" s="469"/>
      <c r="P124" s="422" t="s">
        <v>739</v>
      </c>
      <c r="Q124" s="470">
        <v>3100000</v>
      </c>
      <c r="R124" s="470"/>
    </row>
    <row r="125" spans="2:18" x14ac:dyDescent="0.2">
      <c r="B125" s="478" t="s">
        <v>912</v>
      </c>
      <c r="C125" s="478"/>
      <c r="D125" s="478"/>
      <c r="E125" s="478"/>
      <c r="F125" s="478"/>
      <c r="G125" s="478"/>
      <c r="H125" s="472" t="s">
        <v>482</v>
      </c>
      <c r="I125" s="472"/>
      <c r="J125" s="472"/>
      <c r="K125" s="472"/>
      <c r="L125" s="420" t="s">
        <v>217</v>
      </c>
      <c r="M125" s="421" t="s">
        <v>245</v>
      </c>
      <c r="N125" s="472" t="s">
        <v>913</v>
      </c>
      <c r="O125" s="472"/>
      <c r="P125" s="420"/>
      <c r="Q125" s="473">
        <v>150000</v>
      </c>
      <c r="R125" s="473"/>
    </row>
    <row r="126" spans="2:18" x14ac:dyDescent="0.2">
      <c r="B126" s="471" t="s">
        <v>914</v>
      </c>
      <c r="C126" s="471"/>
      <c r="D126" s="471"/>
      <c r="E126" s="471"/>
      <c r="F126" s="471"/>
      <c r="G126" s="471"/>
      <c r="H126" s="469" t="s">
        <v>482</v>
      </c>
      <c r="I126" s="469"/>
      <c r="J126" s="469"/>
      <c r="K126" s="469"/>
      <c r="L126" s="422" t="s">
        <v>217</v>
      </c>
      <c r="M126" s="423" t="s">
        <v>245</v>
      </c>
      <c r="N126" s="469" t="s">
        <v>915</v>
      </c>
      <c r="O126" s="469"/>
      <c r="P126" s="422"/>
      <c r="Q126" s="470">
        <v>150000</v>
      </c>
      <c r="R126" s="470"/>
    </row>
    <row r="127" spans="2:18" x14ac:dyDescent="0.2">
      <c r="B127" s="471" t="s">
        <v>916</v>
      </c>
      <c r="C127" s="471"/>
      <c r="D127" s="471"/>
      <c r="E127" s="471"/>
      <c r="F127" s="471"/>
      <c r="G127" s="471"/>
      <c r="H127" s="469" t="s">
        <v>482</v>
      </c>
      <c r="I127" s="469"/>
      <c r="J127" s="469"/>
      <c r="K127" s="469"/>
      <c r="L127" s="422" t="s">
        <v>217</v>
      </c>
      <c r="M127" s="423" t="s">
        <v>245</v>
      </c>
      <c r="N127" s="469" t="s">
        <v>917</v>
      </c>
      <c r="O127" s="469"/>
      <c r="P127" s="424"/>
      <c r="Q127" s="470">
        <v>150000</v>
      </c>
      <c r="R127" s="470"/>
    </row>
    <row r="128" spans="2:18" x14ac:dyDescent="0.2">
      <c r="B128" s="471" t="s">
        <v>830</v>
      </c>
      <c r="C128" s="471"/>
      <c r="D128" s="471"/>
      <c r="E128" s="471"/>
      <c r="F128" s="471"/>
      <c r="G128" s="471"/>
      <c r="H128" s="469" t="s">
        <v>482</v>
      </c>
      <c r="I128" s="469"/>
      <c r="J128" s="469"/>
      <c r="K128" s="469"/>
      <c r="L128" s="422" t="s">
        <v>217</v>
      </c>
      <c r="M128" s="423" t="s">
        <v>245</v>
      </c>
      <c r="N128" s="469" t="s">
        <v>917</v>
      </c>
      <c r="O128" s="469"/>
      <c r="P128" s="422" t="s">
        <v>739</v>
      </c>
      <c r="Q128" s="470">
        <v>150000</v>
      </c>
      <c r="R128" s="470"/>
    </row>
    <row r="129" spans="2:18" x14ac:dyDescent="0.2">
      <c r="B129" s="478" t="s">
        <v>918</v>
      </c>
      <c r="C129" s="478"/>
      <c r="D129" s="478"/>
      <c r="E129" s="478"/>
      <c r="F129" s="478"/>
      <c r="G129" s="478"/>
      <c r="H129" s="472" t="s">
        <v>482</v>
      </c>
      <c r="I129" s="472"/>
      <c r="J129" s="472"/>
      <c r="K129" s="472"/>
      <c r="L129" s="420" t="s">
        <v>217</v>
      </c>
      <c r="M129" s="421" t="s">
        <v>245</v>
      </c>
      <c r="N129" s="472" t="s">
        <v>919</v>
      </c>
      <c r="O129" s="472"/>
      <c r="P129" s="420"/>
      <c r="Q129" s="473">
        <v>100000</v>
      </c>
      <c r="R129" s="473"/>
    </row>
    <row r="130" spans="2:18" x14ac:dyDescent="0.2">
      <c r="B130" s="471" t="s">
        <v>920</v>
      </c>
      <c r="C130" s="471"/>
      <c r="D130" s="471"/>
      <c r="E130" s="471"/>
      <c r="F130" s="471"/>
      <c r="G130" s="471"/>
      <c r="H130" s="469" t="s">
        <v>482</v>
      </c>
      <c r="I130" s="469"/>
      <c r="J130" s="469"/>
      <c r="K130" s="469"/>
      <c r="L130" s="422" t="s">
        <v>217</v>
      </c>
      <c r="M130" s="423" t="s">
        <v>245</v>
      </c>
      <c r="N130" s="469" t="s">
        <v>921</v>
      </c>
      <c r="O130" s="469"/>
      <c r="P130" s="422"/>
      <c r="Q130" s="470">
        <v>100000</v>
      </c>
      <c r="R130" s="470"/>
    </row>
    <row r="131" spans="2:18" x14ac:dyDescent="0.2">
      <c r="B131" s="471" t="s">
        <v>692</v>
      </c>
      <c r="C131" s="471"/>
      <c r="D131" s="471"/>
      <c r="E131" s="471"/>
      <c r="F131" s="471"/>
      <c r="G131" s="471"/>
      <c r="H131" s="469" t="s">
        <v>482</v>
      </c>
      <c r="I131" s="469"/>
      <c r="J131" s="469"/>
      <c r="K131" s="469"/>
      <c r="L131" s="422" t="s">
        <v>217</v>
      </c>
      <c r="M131" s="423" t="s">
        <v>245</v>
      </c>
      <c r="N131" s="469" t="s">
        <v>547</v>
      </c>
      <c r="O131" s="469"/>
      <c r="P131" s="424"/>
      <c r="Q131" s="470">
        <v>100000</v>
      </c>
      <c r="R131" s="470"/>
    </row>
    <row r="132" spans="2:18" x14ac:dyDescent="0.2">
      <c r="B132" s="471" t="s">
        <v>830</v>
      </c>
      <c r="C132" s="471"/>
      <c r="D132" s="471"/>
      <c r="E132" s="471"/>
      <c r="F132" s="471"/>
      <c r="G132" s="471"/>
      <c r="H132" s="469" t="s">
        <v>482</v>
      </c>
      <c r="I132" s="469"/>
      <c r="J132" s="469"/>
      <c r="K132" s="469"/>
      <c r="L132" s="422" t="s">
        <v>217</v>
      </c>
      <c r="M132" s="423" t="s">
        <v>245</v>
      </c>
      <c r="N132" s="469" t="s">
        <v>547</v>
      </c>
      <c r="O132" s="469"/>
      <c r="P132" s="422" t="s">
        <v>739</v>
      </c>
      <c r="Q132" s="470">
        <v>100000</v>
      </c>
      <c r="R132" s="470"/>
    </row>
    <row r="133" spans="2:18" x14ac:dyDescent="0.2">
      <c r="B133" s="478" t="s">
        <v>923</v>
      </c>
      <c r="C133" s="478"/>
      <c r="D133" s="478"/>
      <c r="E133" s="478"/>
      <c r="F133" s="478"/>
      <c r="G133" s="478"/>
      <c r="H133" s="472" t="s">
        <v>482</v>
      </c>
      <c r="I133" s="472"/>
      <c r="J133" s="472"/>
      <c r="K133" s="472"/>
      <c r="L133" s="420" t="s">
        <v>219</v>
      </c>
      <c r="M133" s="421" t="s">
        <v>210</v>
      </c>
      <c r="N133" s="472" t="s">
        <v>924</v>
      </c>
      <c r="O133" s="472"/>
      <c r="P133" s="420"/>
      <c r="Q133" s="473">
        <v>5667545.25</v>
      </c>
      <c r="R133" s="473"/>
    </row>
    <row r="134" spans="2:18" x14ac:dyDescent="0.2">
      <c r="B134" s="471" t="s">
        <v>925</v>
      </c>
      <c r="C134" s="471"/>
      <c r="D134" s="471"/>
      <c r="E134" s="471"/>
      <c r="F134" s="471"/>
      <c r="G134" s="471"/>
      <c r="H134" s="469" t="s">
        <v>482</v>
      </c>
      <c r="I134" s="469"/>
      <c r="J134" s="469"/>
      <c r="K134" s="469"/>
      <c r="L134" s="422" t="s">
        <v>219</v>
      </c>
      <c r="M134" s="423" t="s">
        <v>210</v>
      </c>
      <c r="N134" s="469" t="s">
        <v>926</v>
      </c>
      <c r="O134" s="469"/>
      <c r="P134" s="422"/>
      <c r="Q134" s="470">
        <v>5667545.25</v>
      </c>
      <c r="R134" s="470"/>
    </row>
    <row r="135" spans="2:18" x14ac:dyDescent="0.2">
      <c r="B135" s="471" t="s">
        <v>691</v>
      </c>
      <c r="C135" s="471"/>
      <c r="D135" s="471"/>
      <c r="E135" s="471"/>
      <c r="F135" s="471"/>
      <c r="G135" s="471"/>
      <c r="H135" s="469" t="s">
        <v>482</v>
      </c>
      <c r="I135" s="469"/>
      <c r="J135" s="469"/>
      <c r="K135" s="469"/>
      <c r="L135" s="422" t="s">
        <v>219</v>
      </c>
      <c r="M135" s="423" t="s">
        <v>210</v>
      </c>
      <c r="N135" s="469" t="s">
        <v>548</v>
      </c>
      <c r="O135" s="469"/>
      <c r="P135" s="424"/>
      <c r="Q135" s="470">
        <v>5667545.25</v>
      </c>
      <c r="R135" s="470"/>
    </row>
    <row r="136" spans="2:18" x14ac:dyDescent="0.2">
      <c r="B136" s="471" t="s">
        <v>830</v>
      </c>
      <c r="C136" s="471"/>
      <c r="D136" s="471"/>
      <c r="E136" s="471"/>
      <c r="F136" s="471"/>
      <c r="G136" s="471"/>
      <c r="H136" s="469" t="s">
        <v>482</v>
      </c>
      <c r="I136" s="469"/>
      <c r="J136" s="469"/>
      <c r="K136" s="469"/>
      <c r="L136" s="422" t="s">
        <v>219</v>
      </c>
      <c r="M136" s="423" t="s">
        <v>210</v>
      </c>
      <c r="N136" s="469" t="s">
        <v>548</v>
      </c>
      <c r="O136" s="469"/>
      <c r="P136" s="422" t="s">
        <v>739</v>
      </c>
      <c r="Q136" s="470">
        <v>5667545.25</v>
      </c>
      <c r="R136" s="470"/>
    </row>
    <row r="137" spans="2:18" x14ac:dyDescent="0.2">
      <c r="B137" s="478" t="s">
        <v>1032</v>
      </c>
      <c r="C137" s="478"/>
      <c r="D137" s="478"/>
      <c r="E137" s="478"/>
      <c r="F137" s="478"/>
      <c r="G137" s="478"/>
      <c r="H137" s="472" t="s">
        <v>482</v>
      </c>
      <c r="I137" s="472"/>
      <c r="J137" s="472"/>
      <c r="K137" s="472"/>
      <c r="L137" s="420" t="s">
        <v>219</v>
      </c>
      <c r="M137" s="421" t="s">
        <v>210</v>
      </c>
      <c r="N137" s="472" t="s">
        <v>1033</v>
      </c>
      <c r="O137" s="472"/>
      <c r="P137" s="420"/>
      <c r="Q137" s="473">
        <v>1000000</v>
      </c>
      <c r="R137" s="473"/>
    </row>
    <row r="138" spans="2:18" x14ac:dyDescent="0.2">
      <c r="B138" s="471" t="s">
        <v>1032</v>
      </c>
      <c r="C138" s="471"/>
      <c r="D138" s="471"/>
      <c r="E138" s="471"/>
      <c r="F138" s="471"/>
      <c r="G138" s="471"/>
      <c r="H138" s="469" t="s">
        <v>482</v>
      </c>
      <c r="I138" s="469"/>
      <c r="J138" s="469"/>
      <c r="K138" s="469"/>
      <c r="L138" s="422" t="s">
        <v>219</v>
      </c>
      <c r="M138" s="423" t="s">
        <v>210</v>
      </c>
      <c r="N138" s="469" t="s">
        <v>1034</v>
      </c>
      <c r="O138" s="469"/>
      <c r="P138" s="422"/>
      <c r="Q138" s="470">
        <v>1000000</v>
      </c>
      <c r="R138" s="470"/>
    </row>
    <row r="139" spans="2:18" x14ac:dyDescent="0.2">
      <c r="B139" s="471" t="s">
        <v>1032</v>
      </c>
      <c r="C139" s="471"/>
      <c r="D139" s="471"/>
      <c r="E139" s="471"/>
      <c r="F139" s="471"/>
      <c r="G139" s="471"/>
      <c r="H139" s="469" t="s">
        <v>482</v>
      </c>
      <c r="I139" s="469"/>
      <c r="J139" s="469"/>
      <c r="K139" s="469"/>
      <c r="L139" s="422" t="s">
        <v>219</v>
      </c>
      <c r="M139" s="423" t="s">
        <v>210</v>
      </c>
      <c r="N139" s="469" t="s">
        <v>1035</v>
      </c>
      <c r="O139" s="469"/>
      <c r="P139" s="422"/>
      <c r="Q139" s="470">
        <v>1000000</v>
      </c>
      <c r="R139" s="470"/>
    </row>
    <row r="140" spans="2:18" x14ac:dyDescent="0.2">
      <c r="B140" s="471" t="s">
        <v>1036</v>
      </c>
      <c r="C140" s="471"/>
      <c r="D140" s="471"/>
      <c r="E140" s="471"/>
      <c r="F140" s="471"/>
      <c r="G140" s="471"/>
      <c r="H140" s="469" t="s">
        <v>482</v>
      </c>
      <c r="I140" s="469"/>
      <c r="J140" s="469"/>
      <c r="K140" s="469"/>
      <c r="L140" s="422" t="s">
        <v>219</v>
      </c>
      <c r="M140" s="423" t="s">
        <v>210</v>
      </c>
      <c r="N140" s="469" t="s">
        <v>1037</v>
      </c>
      <c r="O140" s="469"/>
      <c r="P140" s="424"/>
      <c r="Q140" s="470">
        <v>1000000</v>
      </c>
      <c r="R140" s="470"/>
    </row>
    <row r="141" spans="2:18" x14ac:dyDescent="0.2">
      <c r="B141" s="471" t="s">
        <v>934</v>
      </c>
      <c r="C141" s="471"/>
      <c r="D141" s="471"/>
      <c r="E141" s="471"/>
      <c r="F141" s="471"/>
      <c r="G141" s="471"/>
      <c r="H141" s="469" t="s">
        <v>482</v>
      </c>
      <c r="I141" s="469"/>
      <c r="J141" s="469"/>
      <c r="K141" s="469"/>
      <c r="L141" s="422" t="s">
        <v>219</v>
      </c>
      <c r="M141" s="423" t="s">
        <v>210</v>
      </c>
      <c r="N141" s="469" t="s">
        <v>1037</v>
      </c>
      <c r="O141" s="469"/>
      <c r="P141" s="422" t="s">
        <v>935</v>
      </c>
      <c r="Q141" s="470">
        <v>1000000</v>
      </c>
      <c r="R141" s="470"/>
    </row>
    <row r="142" spans="2:18" x14ac:dyDescent="0.2">
      <c r="B142" s="478" t="s">
        <v>923</v>
      </c>
      <c r="C142" s="478"/>
      <c r="D142" s="478"/>
      <c r="E142" s="478"/>
      <c r="F142" s="478"/>
      <c r="G142" s="478"/>
      <c r="H142" s="472" t="s">
        <v>482</v>
      </c>
      <c r="I142" s="472"/>
      <c r="J142" s="472"/>
      <c r="K142" s="472"/>
      <c r="L142" s="420" t="s">
        <v>219</v>
      </c>
      <c r="M142" s="421" t="s">
        <v>213</v>
      </c>
      <c r="N142" s="472" t="s">
        <v>924</v>
      </c>
      <c r="O142" s="472"/>
      <c r="P142" s="420"/>
      <c r="Q142" s="473">
        <v>33568000</v>
      </c>
      <c r="R142" s="473"/>
    </row>
    <row r="143" spans="2:18" x14ac:dyDescent="0.2">
      <c r="B143" s="471" t="s">
        <v>927</v>
      </c>
      <c r="C143" s="471"/>
      <c r="D143" s="471"/>
      <c r="E143" s="471"/>
      <c r="F143" s="471"/>
      <c r="G143" s="471"/>
      <c r="H143" s="469" t="s">
        <v>482</v>
      </c>
      <c r="I143" s="469"/>
      <c r="J143" s="469"/>
      <c r="K143" s="469"/>
      <c r="L143" s="422" t="s">
        <v>219</v>
      </c>
      <c r="M143" s="423" t="s">
        <v>213</v>
      </c>
      <c r="N143" s="469" t="s">
        <v>928</v>
      </c>
      <c r="O143" s="469"/>
      <c r="P143" s="422"/>
      <c r="Q143" s="470">
        <v>20831000</v>
      </c>
      <c r="R143" s="470"/>
    </row>
    <row r="144" spans="2:18" x14ac:dyDescent="0.2">
      <c r="B144" s="471" t="s">
        <v>1089</v>
      </c>
      <c r="C144" s="471"/>
      <c r="D144" s="471"/>
      <c r="E144" s="471"/>
      <c r="F144" s="471"/>
      <c r="G144" s="471"/>
      <c r="H144" s="469" t="s">
        <v>482</v>
      </c>
      <c r="I144" s="469"/>
      <c r="J144" s="469"/>
      <c r="K144" s="469"/>
      <c r="L144" s="422" t="s">
        <v>219</v>
      </c>
      <c r="M144" s="423" t="s">
        <v>213</v>
      </c>
      <c r="N144" s="469" t="s">
        <v>1090</v>
      </c>
      <c r="O144" s="469"/>
      <c r="P144" s="424"/>
      <c r="Q144" s="470">
        <v>1160140.3899999999</v>
      </c>
      <c r="R144" s="470"/>
    </row>
    <row r="145" spans="2:18" x14ac:dyDescent="0.2">
      <c r="B145" s="471" t="s">
        <v>830</v>
      </c>
      <c r="C145" s="471"/>
      <c r="D145" s="471"/>
      <c r="E145" s="471"/>
      <c r="F145" s="471"/>
      <c r="G145" s="471"/>
      <c r="H145" s="469" t="s">
        <v>482</v>
      </c>
      <c r="I145" s="469"/>
      <c r="J145" s="469"/>
      <c r="K145" s="469"/>
      <c r="L145" s="422" t="s">
        <v>219</v>
      </c>
      <c r="M145" s="423" t="s">
        <v>213</v>
      </c>
      <c r="N145" s="469" t="s">
        <v>1090</v>
      </c>
      <c r="O145" s="469"/>
      <c r="P145" s="422" t="s">
        <v>739</v>
      </c>
      <c r="Q145" s="470">
        <v>1160140.3899999999</v>
      </c>
      <c r="R145" s="470"/>
    </row>
    <row r="146" spans="2:18" x14ac:dyDescent="0.2">
      <c r="B146" s="471" t="s">
        <v>929</v>
      </c>
      <c r="C146" s="471"/>
      <c r="D146" s="471"/>
      <c r="E146" s="471"/>
      <c r="F146" s="471"/>
      <c r="G146" s="471"/>
      <c r="H146" s="469" t="s">
        <v>482</v>
      </c>
      <c r="I146" s="469"/>
      <c r="J146" s="469"/>
      <c r="K146" s="469"/>
      <c r="L146" s="422" t="s">
        <v>219</v>
      </c>
      <c r="M146" s="423" t="s">
        <v>213</v>
      </c>
      <c r="N146" s="469" t="s">
        <v>549</v>
      </c>
      <c r="O146" s="469"/>
      <c r="P146" s="424"/>
      <c r="Q146" s="470">
        <v>13102859.609999999</v>
      </c>
      <c r="R146" s="470"/>
    </row>
    <row r="147" spans="2:18" x14ac:dyDescent="0.2">
      <c r="B147" s="471" t="s">
        <v>830</v>
      </c>
      <c r="C147" s="471"/>
      <c r="D147" s="471"/>
      <c r="E147" s="471"/>
      <c r="F147" s="471"/>
      <c r="G147" s="471"/>
      <c r="H147" s="469" t="s">
        <v>482</v>
      </c>
      <c r="I147" s="469"/>
      <c r="J147" s="469"/>
      <c r="K147" s="469"/>
      <c r="L147" s="422" t="s">
        <v>219</v>
      </c>
      <c r="M147" s="423" t="s">
        <v>213</v>
      </c>
      <c r="N147" s="469" t="s">
        <v>549</v>
      </c>
      <c r="O147" s="469"/>
      <c r="P147" s="422" t="s">
        <v>739</v>
      </c>
      <c r="Q147" s="470">
        <v>13102859.609999999</v>
      </c>
      <c r="R147" s="470"/>
    </row>
    <row r="148" spans="2:18" x14ac:dyDescent="0.2">
      <c r="B148" s="471" t="s">
        <v>703</v>
      </c>
      <c r="C148" s="471"/>
      <c r="D148" s="471"/>
      <c r="E148" s="471"/>
      <c r="F148" s="471"/>
      <c r="G148" s="471"/>
      <c r="H148" s="469" t="s">
        <v>482</v>
      </c>
      <c r="I148" s="469"/>
      <c r="J148" s="469"/>
      <c r="K148" s="469"/>
      <c r="L148" s="422" t="s">
        <v>219</v>
      </c>
      <c r="M148" s="423" t="s">
        <v>213</v>
      </c>
      <c r="N148" s="469" t="s">
        <v>550</v>
      </c>
      <c r="O148" s="469"/>
      <c r="P148" s="424"/>
      <c r="Q148" s="470">
        <v>6568000</v>
      </c>
      <c r="R148" s="470"/>
    </row>
    <row r="149" spans="2:18" x14ac:dyDescent="0.2">
      <c r="B149" s="471" t="s">
        <v>830</v>
      </c>
      <c r="C149" s="471"/>
      <c r="D149" s="471"/>
      <c r="E149" s="471"/>
      <c r="F149" s="471"/>
      <c r="G149" s="471"/>
      <c r="H149" s="469" t="s">
        <v>482</v>
      </c>
      <c r="I149" s="469"/>
      <c r="J149" s="469"/>
      <c r="K149" s="469"/>
      <c r="L149" s="422" t="s">
        <v>219</v>
      </c>
      <c r="M149" s="423" t="s">
        <v>213</v>
      </c>
      <c r="N149" s="469" t="s">
        <v>550</v>
      </c>
      <c r="O149" s="469"/>
      <c r="P149" s="422" t="s">
        <v>739</v>
      </c>
      <c r="Q149" s="470">
        <v>6568000</v>
      </c>
      <c r="R149" s="470"/>
    </row>
    <row r="150" spans="2:18" x14ac:dyDescent="0.2">
      <c r="B150" s="471" t="s">
        <v>930</v>
      </c>
      <c r="C150" s="471"/>
      <c r="D150" s="471"/>
      <c r="E150" s="471"/>
      <c r="F150" s="471"/>
      <c r="G150" s="471"/>
      <c r="H150" s="469" t="s">
        <v>482</v>
      </c>
      <c r="I150" s="469"/>
      <c r="J150" s="469"/>
      <c r="K150" s="469"/>
      <c r="L150" s="422" t="s">
        <v>219</v>
      </c>
      <c r="M150" s="423" t="s">
        <v>213</v>
      </c>
      <c r="N150" s="469" t="s">
        <v>931</v>
      </c>
      <c r="O150" s="469"/>
      <c r="P150" s="422"/>
      <c r="Q150" s="470">
        <v>5137000</v>
      </c>
      <c r="R150" s="470"/>
    </row>
    <row r="151" spans="2:18" x14ac:dyDescent="0.2">
      <c r="B151" s="471" t="s">
        <v>690</v>
      </c>
      <c r="C151" s="471"/>
      <c r="D151" s="471"/>
      <c r="E151" s="471"/>
      <c r="F151" s="471"/>
      <c r="G151" s="471"/>
      <c r="H151" s="469" t="s">
        <v>482</v>
      </c>
      <c r="I151" s="469"/>
      <c r="J151" s="469"/>
      <c r="K151" s="469"/>
      <c r="L151" s="422" t="s">
        <v>219</v>
      </c>
      <c r="M151" s="423" t="s">
        <v>213</v>
      </c>
      <c r="N151" s="469" t="s">
        <v>551</v>
      </c>
      <c r="O151" s="469"/>
      <c r="P151" s="424"/>
      <c r="Q151" s="470">
        <v>5137000</v>
      </c>
      <c r="R151" s="470"/>
    </row>
    <row r="152" spans="2:18" x14ac:dyDescent="0.2">
      <c r="B152" s="471" t="s">
        <v>830</v>
      </c>
      <c r="C152" s="471"/>
      <c r="D152" s="471"/>
      <c r="E152" s="471"/>
      <c r="F152" s="471"/>
      <c r="G152" s="471"/>
      <c r="H152" s="469" t="s">
        <v>482</v>
      </c>
      <c r="I152" s="469"/>
      <c r="J152" s="469"/>
      <c r="K152" s="469"/>
      <c r="L152" s="422" t="s">
        <v>219</v>
      </c>
      <c r="M152" s="423" t="s">
        <v>213</v>
      </c>
      <c r="N152" s="469" t="s">
        <v>551</v>
      </c>
      <c r="O152" s="469"/>
      <c r="P152" s="422" t="s">
        <v>739</v>
      </c>
      <c r="Q152" s="470">
        <v>5137000</v>
      </c>
      <c r="R152" s="470"/>
    </row>
    <row r="153" spans="2:18" x14ac:dyDescent="0.2">
      <c r="B153" s="471" t="s">
        <v>932</v>
      </c>
      <c r="C153" s="471"/>
      <c r="D153" s="471"/>
      <c r="E153" s="471"/>
      <c r="F153" s="471"/>
      <c r="G153" s="471"/>
      <c r="H153" s="469" t="s">
        <v>482</v>
      </c>
      <c r="I153" s="469"/>
      <c r="J153" s="469"/>
      <c r="K153" s="469"/>
      <c r="L153" s="422" t="s">
        <v>219</v>
      </c>
      <c r="M153" s="423" t="s">
        <v>213</v>
      </c>
      <c r="N153" s="469" t="s">
        <v>933</v>
      </c>
      <c r="O153" s="469"/>
      <c r="P153" s="422"/>
      <c r="Q153" s="470">
        <v>7600000</v>
      </c>
      <c r="R153" s="470"/>
    </row>
    <row r="154" spans="2:18" x14ac:dyDescent="0.2">
      <c r="B154" s="471" t="s">
        <v>689</v>
      </c>
      <c r="C154" s="471"/>
      <c r="D154" s="471"/>
      <c r="E154" s="471"/>
      <c r="F154" s="471"/>
      <c r="G154" s="471"/>
      <c r="H154" s="469" t="s">
        <v>482</v>
      </c>
      <c r="I154" s="469"/>
      <c r="J154" s="469"/>
      <c r="K154" s="469"/>
      <c r="L154" s="422" t="s">
        <v>219</v>
      </c>
      <c r="M154" s="423" t="s">
        <v>213</v>
      </c>
      <c r="N154" s="469" t="s">
        <v>552</v>
      </c>
      <c r="O154" s="469"/>
      <c r="P154" s="424"/>
      <c r="Q154" s="470">
        <v>7600000</v>
      </c>
      <c r="R154" s="470"/>
    </row>
    <row r="155" spans="2:18" x14ac:dyDescent="0.2">
      <c r="B155" s="471" t="s">
        <v>830</v>
      </c>
      <c r="C155" s="471"/>
      <c r="D155" s="471"/>
      <c r="E155" s="471"/>
      <c r="F155" s="471"/>
      <c r="G155" s="471"/>
      <c r="H155" s="469" t="s">
        <v>482</v>
      </c>
      <c r="I155" s="469"/>
      <c r="J155" s="469"/>
      <c r="K155" s="469"/>
      <c r="L155" s="422" t="s">
        <v>219</v>
      </c>
      <c r="M155" s="423" t="s">
        <v>213</v>
      </c>
      <c r="N155" s="469" t="s">
        <v>552</v>
      </c>
      <c r="O155" s="469"/>
      <c r="P155" s="422" t="s">
        <v>739</v>
      </c>
      <c r="Q155" s="470">
        <v>6000000</v>
      </c>
      <c r="R155" s="470"/>
    </row>
    <row r="156" spans="2:18" x14ac:dyDescent="0.2">
      <c r="B156" s="471" t="s">
        <v>934</v>
      </c>
      <c r="C156" s="471"/>
      <c r="D156" s="471"/>
      <c r="E156" s="471"/>
      <c r="F156" s="471"/>
      <c r="G156" s="471"/>
      <c r="H156" s="469" t="s">
        <v>482</v>
      </c>
      <c r="I156" s="469"/>
      <c r="J156" s="469"/>
      <c r="K156" s="469"/>
      <c r="L156" s="422" t="s">
        <v>219</v>
      </c>
      <c r="M156" s="423" t="s">
        <v>213</v>
      </c>
      <c r="N156" s="469" t="s">
        <v>552</v>
      </c>
      <c r="O156" s="469"/>
      <c r="P156" s="422" t="s">
        <v>935</v>
      </c>
      <c r="Q156" s="470">
        <v>1600000</v>
      </c>
      <c r="R156" s="470"/>
    </row>
    <row r="157" spans="2:18" x14ac:dyDescent="0.2">
      <c r="B157" s="478" t="s">
        <v>923</v>
      </c>
      <c r="C157" s="478"/>
      <c r="D157" s="478"/>
      <c r="E157" s="478"/>
      <c r="F157" s="478"/>
      <c r="G157" s="478"/>
      <c r="H157" s="472" t="s">
        <v>482</v>
      </c>
      <c r="I157" s="472"/>
      <c r="J157" s="472"/>
      <c r="K157" s="472"/>
      <c r="L157" s="420" t="s">
        <v>219</v>
      </c>
      <c r="M157" s="421" t="s">
        <v>215</v>
      </c>
      <c r="N157" s="472" t="s">
        <v>924</v>
      </c>
      <c r="O157" s="472"/>
      <c r="P157" s="420"/>
      <c r="Q157" s="473">
        <v>35825463.810000002</v>
      </c>
      <c r="R157" s="473"/>
    </row>
    <row r="158" spans="2:18" x14ac:dyDescent="0.2">
      <c r="B158" s="471" t="s">
        <v>936</v>
      </c>
      <c r="C158" s="471"/>
      <c r="D158" s="471"/>
      <c r="E158" s="471"/>
      <c r="F158" s="471"/>
      <c r="G158" s="471"/>
      <c r="H158" s="469" t="s">
        <v>482</v>
      </c>
      <c r="I158" s="469"/>
      <c r="J158" s="469"/>
      <c r="K158" s="469"/>
      <c r="L158" s="422" t="s">
        <v>219</v>
      </c>
      <c r="M158" s="423" t="s">
        <v>215</v>
      </c>
      <c r="N158" s="469" t="s">
        <v>937</v>
      </c>
      <c r="O158" s="469"/>
      <c r="P158" s="422"/>
      <c r="Q158" s="470">
        <v>35825463.810000002</v>
      </c>
      <c r="R158" s="470"/>
    </row>
    <row r="159" spans="2:18" x14ac:dyDescent="0.2">
      <c r="B159" s="471" t="s">
        <v>688</v>
      </c>
      <c r="C159" s="471"/>
      <c r="D159" s="471"/>
      <c r="E159" s="471"/>
      <c r="F159" s="471"/>
      <c r="G159" s="471"/>
      <c r="H159" s="469" t="s">
        <v>482</v>
      </c>
      <c r="I159" s="469"/>
      <c r="J159" s="469"/>
      <c r="K159" s="469"/>
      <c r="L159" s="422" t="s">
        <v>219</v>
      </c>
      <c r="M159" s="423" t="s">
        <v>215</v>
      </c>
      <c r="N159" s="469" t="s">
        <v>553</v>
      </c>
      <c r="O159" s="469"/>
      <c r="P159" s="424"/>
      <c r="Q159" s="470">
        <v>7500000</v>
      </c>
      <c r="R159" s="470"/>
    </row>
    <row r="160" spans="2:18" x14ac:dyDescent="0.2">
      <c r="B160" s="471" t="s">
        <v>830</v>
      </c>
      <c r="C160" s="471"/>
      <c r="D160" s="471"/>
      <c r="E160" s="471"/>
      <c r="F160" s="471"/>
      <c r="G160" s="471"/>
      <c r="H160" s="469" t="s">
        <v>482</v>
      </c>
      <c r="I160" s="469"/>
      <c r="J160" s="469"/>
      <c r="K160" s="469"/>
      <c r="L160" s="422" t="s">
        <v>219</v>
      </c>
      <c r="M160" s="423" t="s">
        <v>215</v>
      </c>
      <c r="N160" s="469" t="s">
        <v>553</v>
      </c>
      <c r="O160" s="469"/>
      <c r="P160" s="422" t="s">
        <v>739</v>
      </c>
      <c r="Q160" s="470">
        <v>7500000</v>
      </c>
      <c r="R160" s="470"/>
    </row>
    <row r="161" spans="2:18" x14ac:dyDescent="0.2">
      <c r="B161" s="471" t="s">
        <v>687</v>
      </c>
      <c r="C161" s="471"/>
      <c r="D161" s="471"/>
      <c r="E161" s="471"/>
      <c r="F161" s="471"/>
      <c r="G161" s="471"/>
      <c r="H161" s="469" t="s">
        <v>482</v>
      </c>
      <c r="I161" s="469"/>
      <c r="J161" s="469"/>
      <c r="K161" s="469"/>
      <c r="L161" s="422" t="s">
        <v>219</v>
      </c>
      <c r="M161" s="423" t="s">
        <v>215</v>
      </c>
      <c r="N161" s="469" t="s">
        <v>554</v>
      </c>
      <c r="O161" s="469"/>
      <c r="P161" s="424"/>
      <c r="Q161" s="470">
        <v>2308000</v>
      </c>
      <c r="R161" s="470"/>
    </row>
    <row r="162" spans="2:18" x14ac:dyDescent="0.2">
      <c r="B162" s="471" t="s">
        <v>830</v>
      </c>
      <c r="C162" s="471"/>
      <c r="D162" s="471"/>
      <c r="E162" s="471"/>
      <c r="F162" s="471"/>
      <c r="G162" s="471"/>
      <c r="H162" s="469" t="s">
        <v>482</v>
      </c>
      <c r="I162" s="469"/>
      <c r="J162" s="469"/>
      <c r="K162" s="469"/>
      <c r="L162" s="422" t="s">
        <v>219</v>
      </c>
      <c r="M162" s="423" t="s">
        <v>215</v>
      </c>
      <c r="N162" s="469" t="s">
        <v>554</v>
      </c>
      <c r="O162" s="469"/>
      <c r="P162" s="422" t="s">
        <v>739</v>
      </c>
      <c r="Q162" s="470">
        <v>2308000</v>
      </c>
      <c r="R162" s="470"/>
    </row>
    <row r="163" spans="2:18" x14ac:dyDescent="0.2">
      <c r="B163" s="471" t="s">
        <v>686</v>
      </c>
      <c r="C163" s="471"/>
      <c r="D163" s="471"/>
      <c r="E163" s="471"/>
      <c r="F163" s="471"/>
      <c r="G163" s="471"/>
      <c r="H163" s="469" t="s">
        <v>482</v>
      </c>
      <c r="I163" s="469"/>
      <c r="J163" s="469"/>
      <c r="K163" s="469"/>
      <c r="L163" s="422" t="s">
        <v>219</v>
      </c>
      <c r="M163" s="423" t="s">
        <v>215</v>
      </c>
      <c r="N163" s="469" t="s">
        <v>555</v>
      </c>
      <c r="O163" s="469"/>
      <c r="P163" s="424"/>
      <c r="Q163" s="470">
        <v>10103140.08</v>
      </c>
      <c r="R163" s="470"/>
    </row>
    <row r="164" spans="2:18" x14ac:dyDescent="0.2">
      <c r="B164" s="471" t="s">
        <v>830</v>
      </c>
      <c r="C164" s="471"/>
      <c r="D164" s="471"/>
      <c r="E164" s="471"/>
      <c r="F164" s="471"/>
      <c r="G164" s="471"/>
      <c r="H164" s="469" t="s">
        <v>482</v>
      </c>
      <c r="I164" s="469"/>
      <c r="J164" s="469"/>
      <c r="K164" s="469"/>
      <c r="L164" s="422" t="s">
        <v>219</v>
      </c>
      <c r="M164" s="423" t="s">
        <v>215</v>
      </c>
      <c r="N164" s="469" t="s">
        <v>555</v>
      </c>
      <c r="O164" s="469"/>
      <c r="P164" s="422" t="s">
        <v>739</v>
      </c>
      <c r="Q164" s="470">
        <v>10103140.08</v>
      </c>
      <c r="R164" s="470"/>
    </row>
    <row r="165" spans="2:18" x14ac:dyDescent="0.2">
      <c r="B165" s="471" t="s">
        <v>938</v>
      </c>
      <c r="C165" s="471"/>
      <c r="D165" s="471"/>
      <c r="E165" s="471"/>
      <c r="F165" s="471"/>
      <c r="G165" s="471"/>
      <c r="H165" s="469" t="s">
        <v>482</v>
      </c>
      <c r="I165" s="469"/>
      <c r="J165" s="469"/>
      <c r="K165" s="469"/>
      <c r="L165" s="422" t="s">
        <v>219</v>
      </c>
      <c r="M165" s="423" t="s">
        <v>215</v>
      </c>
      <c r="N165" s="469" t="s">
        <v>939</v>
      </c>
      <c r="O165" s="469"/>
      <c r="P165" s="424"/>
      <c r="Q165" s="470">
        <v>5664409.9500000002</v>
      </c>
      <c r="R165" s="470"/>
    </row>
    <row r="166" spans="2:18" x14ac:dyDescent="0.2">
      <c r="B166" s="471" t="s">
        <v>830</v>
      </c>
      <c r="C166" s="471"/>
      <c r="D166" s="471"/>
      <c r="E166" s="471"/>
      <c r="F166" s="471"/>
      <c r="G166" s="471"/>
      <c r="H166" s="469" t="s">
        <v>482</v>
      </c>
      <c r="I166" s="469"/>
      <c r="J166" s="469"/>
      <c r="K166" s="469"/>
      <c r="L166" s="422" t="s">
        <v>219</v>
      </c>
      <c r="M166" s="423" t="s">
        <v>215</v>
      </c>
      <c r="N166" s="469" t="s">
        <v>939</v>
      </c>
      <c r="O166" s="469"/>
      <c r="P166" s="422" t="s">
        <v>739</v>
      </c>
      <c r="Q166" s="470">
        <v>5664409.9500000002</v>
      </c>
      <c r="R166" s="470"/>
    </row>
    <row r="167" spans="2:18" x14ac:dyDescent="0.2">
      <c r="B167" s="471" t="s">
        <v>734</v>
      </c>
      <c r="C167" s="471"/>
      <c r="D167" s="471"/>
      <c r="E167" s="471"/>
      <c r="F167" s="471"/>
      <c r="G167" s="471"/>
      <c r="H167" s="469" t="s">
        <v>482</v>
      </c>
      <c r="I167" s="469"/>
      <c r="J167" s="469"/>
      <c r="K167" s="469"/>
      <c r="L167" s="422" t="s">
        <v>219</v>
      </c>
      <c r="M167" s="423" t="s">
        <v>215</v>
      </c>
      <c r="N167" s="469" t="s">
        <v>735</v>
      </c>
      <c r="O167" s="469"/>
      <c r="P167" s="424"/>
      <c r="Q167" s="470">
        <v>4373715.38</v>
      </c>
      <c r="R167" s="470"/>
    </row>
    <row r="168" spans="2:18" x14ac:dyDescent="0.2">
      <c r="B168" s="471" t="s">
        <v>830</v>
      </c>
      <c r="C168" s="471"/>
      <c r="D168" s="471"/>
      <c r="E168" s="471"/>
      <c r="F168" s="471"/>
      <c r="G168" s="471"/>
      <c r="H168" s="469" t="s">
        <v>482</v>
      </c>
      <c r="I168" s="469"/>
      <c r="J168" s="469"/>
      <c r="K168" s="469"/>
      <c r="L168" s="422" t="s">
        <v>219</v>
      </c>
      <c r="M168" s="423" t="s">
        <v>215</v>
      </c>
      <c r="N168" s="469" t="s">
        <v>735</v>
      </c>
      <c r="O168" s="469"/>
      <c r="P168" s="422" t="s">
        <v>739</v>
      </c>
      <c r="Q168" s="470">
        <v>4373715.38</v>
      </c>
      <c r="R168" s="470"/>
    </row>
    <row r="169" spans="2:18" x14ac:dyDescent="0.2">
      <c r="B169" s="471" t="s">
        <v>940</v>
      </c>
      <c r="C169" s="471"/>
      <c r="D169" s="471"/>
      <c r="E169" s="471"/>
      <c r="F169" s="471"/>
      <c r="G169" s="471"/>
      <c r="H169" s="469" t="s">
        <v>482</v>
      </c>
      <c r="I169" s="469"/>
      <c r="J169" s="469"/>
      <c r="K169" s="469"/>
      <c r="L169" s="422" t="s">
        <v>219</v>
      </c>
      <c r="M169" s="423" t="s">
        <v>215</v>
      </c>
      <c r="N169" s="469" t="s">
        <v>941</v>
      </c>
      <c r="O169" s="469"/>
      <c r="P169" s="424"/>
      <c r="Q169" s="470">
        <v>0</v>
      </c>
      <c r="R169" s="470"/>
    </row>
    <row r="170" spans="2:18" x14ac:dyDescent="0.2">
      <c r="B170" s="471" t="s">
        <v>830</v>
      </c>
      <c r="C170" s="471"/>
      <c r="D170" s="471"/>
      <c r="E170" s="471"/>
      <c r="F170" s="471"/>
      <c r="G170" s="471"/>
      <c r="H170" s="469" t="s">
        <v>482</v>
      </c>
      <c r="I170" s="469"/>
      <c r="J170" s="469"/>
      <c r="K170" s="469"/>
      <c r="L170" s="422" t="s">
        <v>219</v>
      </c>
      <c r="M170" s="423" t="s">
        <v>215</v>
      </c>
      <c r="N170" s="469" t="s">
        <v>941</v>
      </c>
      <c r="O170" s="469"/>
      <c r="P170" s="422" t="s">
        <v>739</v>
      </c>
      <c r="Q170" s="470">
        <v>0</v>
      </c>
      <c r="R170" s="470"/>
    </row>
    <row r="171" spans="2:18" x14ac:dyDescent="0.2">
      <c r="B171" s="471" t="s">
        <v>942</v>
      </c>
      <c r="C171" s="471"/>
      <c r="D171" s="471"/>
      <c r="E171" s="471"/>
      <c r="F171" s="471"/>
      <c r="G171" s="471"/>
      <c r="H171" s="469" t="s">
        <v>482</v>
      </c>
      <c r="I171" s="469"/>
      <c r="J171" s="469"/>
      <c r="K171" s="469"/>
      <c r="L171" s="422" t="s">
        <v>219</v>
      </c>
      <c r="M171" s="423" t="s">
        <v>215</v>
      </c>
      <c r="N171" s="469" t="s">
        <v>943</v>
      </c>
      <c r="O171" s="469"/>
      <c r="P171" s="422"/>
      <c r="Q171" s="470">
        <v>5876198.4000000004</v>
      </c>
      <c r="R171" s="470"/>
    </row>
    <row r="172" spans="2:18" x14ac:dyDescent="0.2">
      <c r="B172" s="471" t="s">
        <v>704</v>
      </c>
      <c r="C172" s="471"/>
      <c r="D172" s="471"/>
      <c r="E172" s="471"/>
      <c r="F172" s="471"/>
      <c r="G172" s="471"/>
      <c r="H172" s="469" t="s">
        <v>482</v>
      </c>
      <c r="I172" s="469"/>
      <c r="J172" s="469"/>
      <c r="K172" s="469"/>
      <c r="L172" s="422" t="s">
        <v>219</v>
      </c>
      <c r="M172" s="423" t="s">
        <v>215</v>
      </c>
      <c r="N172" s="469" t="s">
        <v>556</v>
      </c>
      <c r="O172" s="469"/>
      <c r="P172" s="424"/>
      <c r="Q172" s="470">
        <v>5876198.4000000004</v>
      </c>
      <c r="R172" s="470"/>
    </row>
    <row r="173" spans="2:18" x14ac:dyDescent="0.2">
      <c r="B173" s="471" t="s">
        <v>830</v>
      </c>
      <c r="C173" s="471"/>
      <c r="D173" s="471"/>
      <c r="E173" s="471"/>
      <c r="F173" s="471"/>
      <c r="G173" s="471"/>
      <c r="H173" s="469" t="s">
        <v>482</v>
      </c>
      <c r="I173" s="469"/>
      <c r="J173" s="469"/>
      <c r="K173" s="469"/>
      <c r="L173" s="422" t="s">
        <v>219</v>
      </c>
      <c r="M173" s="423" t="s">
        <v>215</v>
      </c>
      <c r="N173" s="469" t="s">
        <v>556</v>
      </c>
      <c r="O173" s="469"/>
      <c r="P173" s="422" t="s">
        <v>739</v>
      </c>
      <c r="Q173" s="470">
        <v>5876198.4000000004</v>
      </c>
      <c r="R173" s="470"/>
    </row>
    <row r="174" spans="2:18" x14ac:dyDescent="0.2">
      <c r="B174" s="478" t="s">
        <v>878</v>
      </c>
      <c r="C174" s="478"/>
      <c r="D174" s="478"/>
      <c r="E174" s="478"/>
      <c r="F174" s="478"/>
      <c r="G174" s="478"/>
      <c r="H174" s="472" t="s">
        <v>482</v>
      </c>
      <c r="I174" s="472"/>
      <c r="J174" s="472"/>
      <c r="K174" s="472"/>
      <c r="L174" s="420" t="s">
        <v>221</v>
      </c>
      <c r="M174" s="421" t="s">
        <v>215</v>
      </c>
      <c r="N174" s="472" t="s">
        <v>879</v>
      </c>
      <c r="O174" s="472"/>
      <c r="P174" s="420"/>
      <c r="Q174" s="473">
        <v>8231910.2699999996</v>
      </c>
      <c r="R174" s="473"/>
    </row>
    <row r="175" spans="2:18" x14ac:dyDescent="0.2">
      <c r="B175" s="471" t="s">
        <v>944</v>
      </c>
      <c r="C175" s="471"/>
      <c r="D175" s="471"/>
      <c r="E175" s="471"/>
      <c r="F175" s="471"/>
      <c r="G175" s="471"/>
      <c r="H175" s="469" t="s">
        <v>482</v>
      </c>
      <c r="I175" s="469"/>
      <c r="J175" s="469"/>
      <c r="K175" s="469"/>
      <c r="L175" s="422" t="s">
        <v>221</v>
      </c>
      <c r="M175" s="423" t="s">
        <v>215</v>
      </c>
      <c r="N175" s="469" t="s">
        <v>945</v>
      </c>
      <c r="O175" s="469"/>
      <c r="P175" s="422"/>
      <c r="Q175" s="470">
        <v>8231910.2699999996</v>
      </c>
      <c r="R175" s="470"/>
    </row>
    <row r="176" spans="2:18" x14ac:dyDescent="0.2">
      <c r="B176" s="471" t="s">
        <v>1091</v>
      </c>
      <c r="C176" s="471"/>
      <c r="D176" s="471"/>
      <c r="E176" s="471"/>
      <c r="F176" s="471"/>
      <c r="G176" s="471"/>
      <c r="H176" s="469" t="s">
        <v>482</v>
      </c>
      <c r="I176" s="469"/>
      <c r="J176" s="469"/>
      <c r="K176" s="469"/>
      <c r="L176" s="422" t="s">
        <v>221</v>
      </c>
      <c r="M176" s="423" t="s">
        <v>215</v>
      </c>
      <c r="N176" s="469" t="s">
        <v>1092</v>
      </c>
      <c r="O176" s="469"/>
      <c r="P176" s="424"/>
      <c r="Q176" s="470">
        <v>4255.8900000000003</v>
      </c>
      <c r="R176" s="470"/>
    </row>
    <row r="177" spans="2:18" x14ac:dyDescent="0.2">
      <c r="B177" s="471" t="s">
        <v>830</v>
      </c>
      <c r="C177" s="471"/>
      <c r="D177" s="471"/>
      <c r="E177" s="471"/>
      <c r="F177" s="471"/>
      <c r="G177" s="471"/>
      <c r="H177" s="469" t="s">
        <v>482</v>
      </c>
      <c r="I177" s="469"/>
      <c r="J177" s="469"/>
      <c r="K177" s="469"/>
      <c r="L177" s="422" t="s">
        <v>221</v>
      </c>
      <c r="M177" s="423" t="s">
        <v>215</v>
      </c>
      <c r="N177" s="469" t="s">
        <v>1092</v>
      </c>
      <c r="O177" s="469"/>
      <c r="P177" s="422" t="s">
        <v>739</v>
      </c>
      <c r="Q177" s="470">
        <v>4255.8900000000003</v>
      </c>
      <c r="R177" s="470"/>
    </row>
    <row r="178" spans="2:18" x14ac:dyDescent="0.2">
      <c r="B178" s="471" t="s">
        <v>557</v>
      </c>
      <c r="C178" s="471"/>
      <c r="D178" s="471"/>
      <c r="E178" s="471"/>
      <c r="F178" s="471"/>
      <c r="G178" s="471"/>
      <c r="H178" s="469" t="s">
        <v>482</v>
      </c>
      <c r="I178" s="469"/>
      <c r="J178" s="469"/>
      <c r="K178" s="469"/>
      <c r="L178" s="422" t="s">
        <v>221</v>
      </c>
      <c r="M178" s="423" t="s">
        <v>215</v>
      </c>
      <c r="N178" s="469" t="s">
        <v>558</v>
      </c>
      <c r="O178" s="469"/>
      <c r="P178" s="424"/>
      <c r="Q178" s="470">
        <v>8227654.3799999999</v>
      </c>
      <c r="R178" s="470"/>
    </row>
    <row r="179" spans="2:18" x14ac:dyDescent="0.2">
      <c r="B179" s="471" t="s">
        <v>830</v>
      </c>
      <c r="C179" s="471"/>
      <c r="D179" s="471"/>
      <c r="E179" s="471"/>
      <c r="F179" s="471"/>
      <c r="G179" s="471"/>
      <c r="H179" s="469" t="s">
        <v>482</v>
      </c>
      <c r="I179" s="469"/>
      <c r="J179" s="469"/>
      <c r="K179" s="469"/>
      <c r="L179" s="422" t="s">
        <v>221</v>
      </c>
      <c r="M179" s="423" t="s">
        <v>215</v>
      </c>
      <c r="N179" s="469" t="s">
        <v>558</v>
      </c>
      <c r="O179" s="469"/>
      <c r="P179" s="422" t="s">
        <v>739</v>
      </c>
      <c r="Q179" s="470">
        <v>8227654.3799999999</v>
      </c>
      <c r="R179" s="470"/>
    </row>
    <row r="180" spans="2:18" x14ac:dyDescent="0.2">
      <c r="B180" s="478" t="s">
        <v>946</v>
      </c>
      <c r="C180" s="478"/>
      <c r="D180" s="478"/>
      <c r="E180" s="478"/>
      <c r="F180" s="478"/>
      <c r="G180" s="478"/>
      <c r="H180" s="472" t="s">
        <v>482</v>
      </c>
      <c r="I180" s="472"/>
      <c r="J180" s="472"/>
      <c r="K180" s="472"/>
      <c r="L180" s="420" t="s">
        <v>221</v>
      </c>
      <c r="M180" s="421" t="s">
        <v>219</v>
      </c>
      <c r="N180" s="472" t="s">
        <v>947</v>
      </c>
      <c r="O180" s="472"/>
      <c r="P180" s="420"/>
      <c r="Q180" s="473">
        <v>600000</v>
      </c>
      <c r="R180" s="473"/>
    </row>
    <row r="181" spans="2:18" x14ac:dyDescent="0.2">
      <c r="B181" s="471" t="s">
        <v>948</v>
      </c>
      <c r="C181" s="471"/>
      <c r="D181" s="471"/>
      <c r="E181" s="471"/>
      <c r="F181" s="471"/>
      <c r="G181" s="471"/>
      <c r="H181" s="469" t="s">
        <v>482</v>
      </c>
      <c r="I181" s="469"/>
      <c r="J181" s="469"/>
      <c r="K181" s="469"/>
      <c r="L181" s="422" t="s">
        <v>221</v>
      </c>
      <c r="M181" s="423" t="s">
        <v>219</v>
      </c>
      <c r="N181" s="469" t="s">
        <v>949</v>
      </c>
      <c r="O181" s="469"/>
      <c r="P181" s="422"/>
      <c r="Q181" s="470">
        <v>600000</v>
      </c>
      <c r="R181" s="470"/>
    </row>
    <row r="182" spans="2:18" x14ac:dyDescent="0.2">
      <c r="B182" s="471" t="s">
        <v>685</v>
      </c>
      <c r="C182" s="471"/>
      <c r="D182" s="471"/>
      <c r="E182" s="471"/>
      <c r="F182" s="471"/>
      <c r="G182" s="471"/>
      <c r="H182" s="469" t="s">
        <v>482</v>
      </c>
      <c r="I182" s="469"/>
      <c r="J182" s="469"/>
      <c r="K182" s="469"/>
      <c r="L182" s="422" t="s">
        <v>221</v>
      </c>
      <c r="M182" s="423" t="s">
        <v>219</v>
      </c>
      <c r="N182" s="469" t="s">
        <v>559</v>
      </c>
      <c r="O182" s="469"/>
      <c r="P182" s="424"/>
      <c r="Q182" s="470">
        <v>600000</v>
      </c>
      <c r="R182" s="470"/>
    </row>
    <row r="183" spans="2:18" x14ac:dyDescent="0.2">
      <c r="B183" s="471" t="s">
        <v>830</v>
      </c>
      <c r="C183" s="471"/>
      <c r="D183" s="471"/>
      <c r="E183" s="471"/>
      <c r="F183" s="471"/>
      <c r="G183" s="471"/>
      <c r="H183" s="469" t="s">
        <v>482</v>
      </c>
      <c r="I183" s="469"/>
      <c r="J183" s="469"/>
      <c r="K183" s="469"/>
      <c r="L183" s="422" t="s">
        <v>221</v>
      </c>
      <c r="M183" s="423" t="s">
        <v>219</v>
      </c>
      <c r="N183" s="469" t="s">
        <v>559</v>
      </c>
      <c r="O183" s="469"/>
      <c r="P183" s="422" t="s">
        <v>739</v>
      </c>
      <c r="Q183" s="470">
        <v>600000</v>
      </c>
      <c r="R183" s="470"/>
    </row>
    <row r="184" spans="2:18" x14ac:dyDescent="0.2">
      <c r="B184" s="478" t="s">
        <v>833</v>
      </c>
      <c r="C184" s="478"/>
      <c r="D184" s="478"/>
      <c r="E184" s="478"/>
      <c r="F184" s="478"/>
      <c r="G184" s="478"/>
      <c r="H184" s="472" t="s">
        <v>482</v>
      </c>
      <c r="I184" s="472"/>
      <c r="J184" s="472"/>
      <c r="K184" s="472"/>
      <c r="L184" s="420" t="s">
        <v>223</v>
      </c>
      <c r="M184" s="421" t="s">
        <v>210</v>
      </c>
      <c r="N184" s="472" t="s">
        <v>834</v>
      </c>
      <c r="O184" s="472"/>
      <c r="P184" s="420"/>
      <c r="Q184" s="473">
        <v>242700096.46000001</v>
      </c>
      <c r="R184" s="473"/>
    </row>
    <row r="185" spans="2:18" x14ac:dyDescent="0.2">
      <c r="B185" s="471" t="s">
        <v>950</v>
      </c>
      <c r="C185" s="471"/>
      <c r="D185" s="471"/>
      <c r="E185" s="471"/>
      <c r="F185" s="471"/>
      <c r="G185" s="471"/>
      <c r="H185" s="469" t="s">
        <v>482</v>
      </c>
      <c r="I185" s="469"/>
      <c r="J185" s="469"/>
      <c r="K185" s="469"/>
      <c r="L185" s="422" t="s">
        <v>223</v>
      </c>
      <c r="M185" s="423" t="s">
        <v>210</v>
      </c>
      <c r="N185" s="469" t="s">
        <v>951</v>
      </c>
      <c r="O185" s="469"/>
      <c r="P185" s="422"/>
      <c r="Q185" s="470">
        <v>239555044.25999999</v>
      </c>
      <c r="R185" s="470"/>
    </row>
    <row r="186" spans="2:18" x14ac:dyDescent="0.2">
      <c r="B186" s="471" t="s">
        <v>560</v>
      </c>
      <c r="C186" s="471"/>
      <c r="D186" s="471"/>
      <c r="E186" s="471"/>
      <c r="F186" s="471"/>
      <c r="G186" s="471"/>
      <c r="H186" s="469" t="s">
        <v>482</v>
      </c>
      <c r="I186" s="469"/>
      <c r="J186" s="469"/>
      <c r="K186" s="469"/>
      <c r="L186" s="422" t="s">
        <v>223</v>
      </c>
      <c r="M186" s="423" t="s">
        <v>210</v>
      </c>
      <c r="N186" s="469" t="s">
        <v>561</v>
      </c>
      <c r="O186" s="469"/>
      <c r="P186" s="424"/>
      <c r="Q186" s="470">
        <v>92471945.310000002</v>
      </c>
      <c r="R186" s="470"/>
    </row>
    <row r="187" spans="2:18" x14ac:dyDescent="0.2">
      <c r="B187" s="471" t="s">
        <v>845</v>
      </c>
      <c r="C187" s="471"/>
      <c r="D187" s="471"/>
      <c r="E187" s="471"/>
      <c r="F187" s="471"/>
      <c r="G187" s="471"/>
      <c r="H187" s="469" t="s">
        <v>482</v>
      </c>
      <c r="I187" s="469"/>
      <c r="J187" s="469"/>
      <c r="K187" s="469"/>
      <c r="L187" s="422" t="s">
        <v>223</v>
      </c>
      <c r="M187" s="423" t="s">
        <v>210</v>
      </c>
      <c r="N187" s="469" t="s">
        <v>561</v>
      </c>
      <c r="O187" s="469"/>
      <c r="P187" s="422" t="s">
        <v>846</v>
      </c>
      <c r="Q187" s="470">
        <v>26294462.870000001</v>
      </c>
      <c r="R187" s="470"/>
    </row>
    <row r="188" spans="2:18" x14ac:dyDescent="0.2">
      <c r="B188" s="471" t="s">
        <v>830</v>
      </c>
      <c r="C188" s="471"/>
      <c r="D188" s="471"/>
      <c r="E188" s="471"/>
      <c r="F188" s="471"/>
      <c r="G188" s="471"/>
      <c r="H188" s="469" t="s">
        <v>482</v>
      </c>
      <c r="I188" s="469"/>
      <c r="J188" s="469"/>
      <c r="K188" s="469"/>
      <c r="L188" s="422" t="s">
        <v>223</v>
      </c>
      <c r="M188" s="423" t="s">
        <v>210</v>
      </c>
      <c r="N188" s="469" t="s">
        <v>561</v>
      </c>
      <c r="O188" s="469"/>
      <c r="P188" s="422" t="s">
        <v>739</v>
      </c>
      <c r="Q188" s="470">
        <v>62655361.039999999</v>
      </c>
      <c r="R188" s="470"/>
    </row>
    <row r="189" spans="2:18" x14ac:dyDescent="0.2">
      <c r="B189" s="471" t="s">
        <v>831</v>
      </c>
      <c r="C189" s="471"/>
      <c r="D189" s="471"/>
      <c r="E189" s="471"/>
      <c r="F189" s="471"/>
      <c r="G189" s="471"/>
      <c r="H189" s="469" t="s">
        <v>482</v>
      </c>
      <c r="I189" s="469"/>
      <c r="J189" s="469"/>
      <c r="K189" s="469"/>
      <c r="L189" s="422" t="s">
        <v>223</v>
      </c>
      <c r="M189" s="423" t="s">
        <v>210</v>
      </c>
      <c r="N189" s="469" t="s">
        <v>561</v>
      </c>
      <c r="O189" s="469"/>
      <c r="P189" s="422" t="s">
        <v>822</v>
      </c>
      <c r="Q189" s="470">
        <v>3522121.4</v>
      </c>
      <c r="R189" s="470"/>
    </row>
    <row r="190" spans="2:18" x14ac:dyDescent="0.2">
      <c r="B190" s="471" t="s">
        <v>736</v>
      </c>
      <c r="C190" s="471"/>
      <c r="D190" s="471"/>
      <c r="E190" s="471"/>
      <c r="F190" s="471"/>
      <c r="G190" s="471"/>
      <c r="H190" s="469" t="s">
        <v>482</v>
      </c>
      <c r="I190" s="469"/>
      <c r="J190" s="469"/>
      <c r="K190" s="469"/>
      <c r="L190" s="422" t="s">
        <v>223</v>
      </c>
      <c r="M190" s="423" t="s">
        <v>210</v>
      </c>
      <c r="N190" s="469" t="s">
        <v>737</v>
      </c>
      <c r="O190" s="469"/>
      <c r="P190" s="424"/>
      <c r="Q190" s="470">
        <v>900000</v>
      </c>
      <c r="R190" s="470"/>
    </row>
    <row r="191" spans="2:18" x14ac:dyDescent="0.2">
      <c r="B191" s="471" t="s">
        <v>830</v>
      </c>
      <c r="C191" s="471"/>
      <c r="D191" s="471"/>
      <c r="E191" s="471"/>
      <c r="F191" s="471"/>
      <c r="G191" s="471"/>
      <c r="H191" s="469" t="s">
        <v>482</v>
      </c>
      <c r="I191" s="469"/>
      <c r="J191" s="469"/>
      <c r="K191" s="469"/>
      <c r="L191" s="422" t="s">
        <v>223</v>
      </c>
      <c r="M191" s="423" t="s">
        <v>210</v>
      </c>
      <c r="N191" s="469" t="s">
        <v>737</v>
      </c>
      <c r="O191" s="469"/>
      <c r="P191" s="422" t="s">
        <v>739</v>
      </c>
      <c r="Q191" s="470">
        <v>900000</v>
      </c>
      <c r="R191" s="470"/>
    </row>
    <row r="192" spans="2:18" x14ac:dyDescent="0.2">
      <c r="B192" s="471" t="s">
        <v>562</v>
      </c>
      <c r="C192" s="471"/>
      <c r="D192" s="471"/>
      <c r="E192" s="471"/>
      <c r="F192" s="471"/>
      <c r="G192" s="471"/>
      <c r="H192" s="469" t="s">
        <v>482</v>
      </c>
      <c r="I192" s="469"/>
      <c r="J192" s="469"/>
      <c r="K192" s="469"/>
      <c r="L192" s="422" t="s">
        <v>223</v>
      </c>
      <c r="M192" s="423" t="s">
        <v>210</v>
      </c>
      <c r="N192" s="469" t="s">
        <v>563</v>
      </c>
      <c r="O192" s="469"/>
      <c r="P192" s="424"/>
      <c r="Q192" s="470">
        <v>315336.57</v>
      </c>
      <c r="R192" s="470"/>
    </row>
    <row r="193" spans="2:18" x14ac:dyDescent="0.2">
      <c r="B193" s="471" t="s">
        <v>848</v>
      </c>
      <c r="C193" s="471"/>
      <c r="D193" s="471"/>
      <c r="E193" s="471"/>
      <c r="F193" s="471"/>
      <c r="G193" s="471"/>
      <c r="H193" s="469" t="s">
        <v>482</v>
      </c>
      <c r="I193" s="469"/>
      <c r="J193" s="469"/>
      <c r="K193" s="469"/>
      <c r="L193" s="422" t="s">
        <v>223</v>
      </c>
      <c r="M193" s="423" t="s">
        <v>210</v>
      </c>
      <c r="N193" s="469" t="s">
        <v>563</v>
      </c>
      <c r="O193" s="469"/>
      <c r="P193" s="422" t="s">
        <v>849</v>
      </c>
      <c r="Q193" s="470">
        <v>315336.57</v>
      </c>
      <c r="R193" s="470"/>
    </row>
    <row r="194" spans="2:18" x14ac:dyDescent="0.2">
      <c r="B194" s="471" t="s">
        <v>952</v>
      </c>
      <c r="C194" s="471"/>
      <c r="D194" s="471"/>
      <c r="E194" s="471"/>
      <c r="F194" s="471"/>
      <c r="G194" s="471"/>
      <c r="H194" s="469" t="s">
        <v>482</v>
      </c>
      <c r="I194" s="469"/>
      <c r="J194" s="469"/>
      <c r="K194" s="469"/>
      <c r="L194" s="422" t="s">
        <v>223</v>
      </c>
      <c r="M194" s="423" t="s">
        <v>210</v>
      </c>
      <c r="N194" s="469" t="s">
        <v>953</v>
      </c>
      <c r="O194" s="469"/>
      <c r="P194" s="424"/>
      <c r="Q194" s="470">
        <v>111380</v>
      </c>
      <c r="R194" s="470"/>
    </row>
    <row r="195" spans="2:18" x14ac:dyDescent="0.2">
      <c r="B195" s="471" t="s">
        <v>848</v>
      </c>
      <c r="C195" s="471"/>
      <c r="D195" s="471"/>
      <c r="E195" s="471"/>
      <c r="F195" s="471"/>
      <c r="G195" s="471"/>
      <c r="H195" s="469" t="s">
        <v>482</v>
      </c>
      <c r="I195" s="469"/>
      <c r="J195" s="469"/>
      <c r="K195" s="469"/>
      <c r="L195" s="422" t="s">
        <v>223</v>
      </c>
      <c r="M195" s="423" t="s">
        <v>210</v>
      </c>
      <c r="N195" s="469" t="s">
        <v>953</v>
      </c>
      <c r="O195" s="469"/>
      <c r="P195" s="422" t="s">
        <v>849</v>
      </c>
      <c r="Q195" s="470">
        <v>111380</v>
      </c>
      <c r="R195" s="470"/>
    </row>
    <row r="196" spans="2:18" x14ac:dyDescent="0.2">
      <c r="B196" s="471" t="s">
        <v>564</v>
      </c>
      <c r="C196" s="471"/>
      <c r="D196" s="471"/>
      <c r="E196" s="471"/>
      <c r="F196" s="471"/>
      <c r="G196" s="471"/>
      <c r="H196" s="469" t="s">
        <v>482</v>
      </c>
      <c r="I196" s="469"/>
      <c r="J196" s="469"/>
      <c r="K196" s="469"/>
      <c r="L196" s="422" t="s">
        <v>223</v>
      </c>
      <c r="M196" s="423" t="s">
        <v>210</v>
      </c>
      <c r="N196" s="469" t="s">
        <v>565</v>
      </c>
      <c r="O196" s="469"/>
      <c r="P196" s="424"/>
      <c r="Q196" s="470">
        <v>4797356.3</v>
      </c>
      <c r="R196" s="470"/>
    </row>
    <row r="197" spans="2:18" x14ac:dyDescent="0.2">
      <c r="B197" s="471" t="s">
        <v>845</v>
      </c>
      <c r="C197" s="471"/>
      <c r="D197" s="471"/>
      <c r="E197" s="471"/>
      <c r="F197" s="471"/>
      <c r="G197" s="471"/>
      <c r="H197" s="469" t="s">
        <v>482</v>
      </c>
      <c r="I197" s="469"/>
      <c r="J197" s="469"/>
      <c r="K197" s="469"/>
      <c r="L197" s="422" t="s">
        <v>223</v>
      </c>
      <c r="M197" s="423" t="s">
        <v>210</v>
      </c>
      <c r="N197" s="469" t="s">
        <v>565</v>
      </c>
      <c r="O197" s="469"/>
      <c r="P197" s="422" t="s">
        <v>846</v>
      </c>
      <c r="Q197" s="470">
        <v>2246262.2999999998</v>
      </c>
      <c r="R197" s="470"/>
    </row>
    <row r="198" spans="2:18" x14ac:dyDescent="0.2">
      <c r="B198" s="471" t="s">
        <v>848</v>
      </c>
      <c r="C198" s="471"/>
      <c r="D198" s="471"/>
      <c r="E198" s="471"/>
      <c r="F198" s="471"/>
      <c r="G198" s="471"/>
      <c r="H198" s="469" t="s">
        <v>482</v>
      </c>
      <c r="I198" s="469"/>
      <c r="J198" s="469"/>
      <c r="K198" s="469"/>
      <c r="L198" s="422" t="s">
        <v>223</v>
      </c>
      <c r="M198" s="423" t="s">
        <v>210</v>
      </c>
      <c r="N198" s="469" t="s">
        <v>565</v>
      </c>
      <c r="O198" s="469"/>
      <c r="P198" s="422" t="s">
        <v>849</v>
      </c>
      <c r="Q198" s="470">
        <v>2551094</v>
      </c>
      <c r="R198" s="470"/>
    </row>
    <row r="199" spans="2:18" x14ac:dyDescent="0.2">
      <c r="B199" s="471" t="s">
        <v>566</v>
      </c>
      <c r="C199" s="471"/>
      <c r="D199" s="471"/>
      <c r="E199" s="471"/>
      <c r="F199" s="471"/>
      <c r="G199" s="471"/>
      <c r="H199" s="469" t="s">
        <v>482</v>
      </c>
      <c r="I199" s="469"/>
      <c r="J199" s="469"/>
      <c r="K199" s="469"/>
      <c r="L199" s="422" t="s">
        <v>223</v>
      </c>
      <c r="M199" s="423" t="s">
        <v>210</v>
      </c>
      <c r="N199" s="469" t="s">
        <v>567</v>
      </c>
      <c r="O199" s="469"/>
      <c r="P199" s="424"/>
      <c r="Q199" s="470">
        <v>121544417.75</v>
      </c>
      <c r="R199" s="470"/>
    </row>
    <row r="200" spans="2:18" x14ac:dyDescent="0.2">
      <c r="B200" s="471" t="s">
        <v>845</v>
      </c>
      <c r="C200" s="471"/>
      <c r="D200" s="471"/>
      <c r="E200" s="471"/>
      <c r="F200" s="471"/>
      <c r="G200" s="471"/>
      <c r="H200" s="469" t="s">
        <v>482</v>
      </c>
      <c r="I200" s="469"/>
      <c r="J200" s="469"/>
      <c r="K200" s="469"/>
      <c r="L200" s="422" t="s">
        <v>223</v>
      </c>
      <c r="M200" s="423" t="s">
        <v>210</v>
      </c>
      <c r="N200" s="469" t="s">
        <v>567</v>
      </c>
      <c r="O200" s="469"/>
      <c r="P200" s="422" t="s">
        <v>846</v>
      </c>
      <c r="Q200" s="470">
        <v>111667530.69</v>
      </c>
      <c r="R200" s="470"/>
    </row>
    <row r="201" spans="2:18" x14ac:dyDescent="0.2">
      <c r="B201" s="471" t="s">
        <v>830</v>
      </c>
      <c r="C201" s="471"/>
      <c r="D201" s="471"/>
      <c r="E201" s="471"/>
      <c r="F201" s="471"/>
      <c r="G201" s="471"/>
      <c r="H201" s="469" t="s">
        <v>482</v>
      </c>
      <c r="I201" s="469"/>
      <c r="J201" s="469"/>
      <c r="K201" s="469"/>
      <c r="L201" s="422" t="s">
        <v>223</v>
      </c>
      <c r="M201" s="423" t="s">
        <v>210</v>
      </c>
      <c r="N201" s="469" t="s">
        <v>567</v>
      </c>
      <c r="O201" s="469"/>
      <c r="P201" s="422" t="s">
        <v>739</v>
      </c>
      <c r="Q201" s="470">
        <v>8876887.0600000005</v>
      </c>
      <c r="R201" s="470"/>
    </row>
    <row r="202" spans="2:18" x14ac:dyDescent="0.2">
      <c r="B202" s="471" t="s">
        <v>831</v>
      </c>
      <c r="C202" s="471"/>
      <c r="D202" s="471"/>
      <c r="E202" s="471"/>
      <c r="F202" s="471"/>
      <c r="G202" s="471"/>
      <c r="H202" s="469" t="s">
        <v>482</v>
      </c>
      <c r="I202" s="469"/>
      <c r="J202" s="469"/>
      <c r="K202" s="469"/>
      <c r="L202" s="422" t="s">
        <v>223</v>
      </c>
      <c r="M202" s="423" t="s">
        <v>210</v>
      </c>
      <c r="N202" s="469" t="s">
        <v>567</v>
      </c>
      <c r="O202" s="469"/>
      <c r="P202" s="422" t="s">
        <v>822</v>
      </c>
      <c r="Q202" s="470">
        <v>1000000</v>
      </c>
      <c r="R202" s="470"/>
    </row>
    <row r="203" spans="2:18" x14ac:dyDescent="0.2">
      <c r="B203" s="471" t="s">
        <v>954</v>
      </c>
      <c r="C203" s="471"/>
      <c r="D203" s="471"/>
      <c r="E203" s="471"/>
      <c r="F203" s="471"/>
      <c r="G203" s="471"/>
      <c r="H203" s="469" t="s">
        <v>482</v>
      </c>
      <c r="I203" s="469"/>
      <c r="J203" s="469"/>
      <c r="K203" s="469"/>
      <c r="L203" s="422" t="s">
        <v>223</v>
      </c>
      <c r="M203" s="423" t="s">
        <v>210</v>
      </c>
      <c r="N203" s="469" t="s">
        <v>955</v>
      </c>
      <c r="O203" s="469"/>
      <c r="P203" s="424"/>
      <c r="Q203" s="470">
        <v>18719934.09</v>
      </c>
      <c r="R203" s="470"/>
    </row>
    <row r="204" spans="2:18" x14ac:dyDescent="0.2">
      <c r="B204" s="471" t="s">
        <v>830</v>
      </c>
      <c r="C204" s="471"/>
      <c r="D204" s="471"/>
      <c r="E204" s="471"/>
      <c r="F204" s="471"/>
      <c r="G204" s="471"/>
      <c r="H204" s="469" t="s">
        <v>482</v>
      </c>
      <c r="I204" s="469"/>
      <c r="J204" s="469"/>
      <c r="K204" s="469"/>
      <c r="L204" s="422" t="s">
        <v>223</v>
      </c>
      <c r="M204" s="423" t="s">
        <v>210</v>
      </c>
      <c r="N204" s="469" t="s">
        <v>955</v>
      </c>
      <c r="O204" s="469"/>
      <c r="P204" s="422" t="s">
        <v>739</v>
      </c>
      <c r="Q204" s="470">
        <v>18719934.09</v>
      </c>
      <c r="R204" s="470"/>
    </row>
    <row r="205" spans="2:18" x14ac:dyDescent="0.2">
      <c r="B205" s="471" t="s">
        <v>1093</v>
      </c>
      <c r="C205" s="471"/>
      <c r="D205" s="471"/>
      <c r="E205" s="471"/>
      <c r="F205" s="471"/>
      <c r="G205" s="471"/>
      <c r="H205" s="469" t="s">
        <v>482</v>
      </c>
      <c r="I205" s="469"/>
      <c r="J205" s="469"/>
      <c r="K205" s="469"/>
      <c r="L205" s="422" t="s">
        <v>223</v>
      </c>
      <c r="M205" s="423" t="s">
        <v>210</v>
      </c>
      <c r="N205" s="469" t="s">
        <v>1094</v>
      </c>
      <c r="O205" s="469"/>
      <c r="P205" s="422"/>
      <c r="Q205" s="470">
        <v>694674.24</v>
      </c>
      <c r="R205" s="470"/>
    </row>
    <row r="206" spans="2:18" x14ac:dyDescent="0.2">
      <c r="B206" s="471" t="s">
        <v>1093</v>
      </c>
      <c r="C206" s="471"/>
      <c r="D206" s="471"/>
      <c r="E206" s="471"/>
      <c r="F206" s="471"/>
      <c r="G206" s="471"/>
      <c r="H206" s="469" t="s">
        <v>482</v>
      </c>
      <c r="I206" s="469"/>
      <c r="J206" s="469"/>
      <c r="K206" s="469"/>
      <c r="L206" s="422" t="s">
        <v>223</v>
      </c>
      <c r="M206" s="423" t="s">
        <v>210</v>
      </c>
      <c r="N206" s="469" t="s">
        <v>1095</v>
      </c>
      <c r="O206" s="469"/>
      <c r="P206" s="424"/>
      <c r="Q206" s="470">
        <v>694674.24</v>
      </c>
      <c r="R206" s="470"/>
    </row>
    <row r="207" spans="2:18" x14ac:dyDescent="0.2">
      <c r="B207" s="471" t="s">
        <v>848</v>
      </c>
      <c r="C207" s="471"/>
      <c r="D207" s="471"/>
      <c r="E207" s="471"/>
      <c r="F207" s="471"/>
      <c r="G207" s="471"/>
      <c r="H207" s="469" t="s">
        <v>482</v>
      </c>
      <c r="I207" s="469"/>
      <c r="J207" s="469"/>
      <c r="K207" s="469"/>
      <c r="L207" s="422" t="s">
        <v>223</v>
      </c>
      <c r="M207" s="423" t="s">
        <v>210</v>
      </c>
      <c r="N207" s="469" t="s">
        <v>1095</v>
      </c>
      <c r="O207" s="469"/>
      <c r="P207" s="422" t="s">
        <v>849</v>
      </c>
      <c r="Q207" s="470">
        <v>694674.24</v>
      </c>
      <c r="R207" s="470"/>
    </row>
    <row r="208" spans="2:18" x14ac:dyDescent="0.2">
      <c r="B208" s="471" t="s">
        <v>835</v>
      </c>
      <c r="C208" s="471"/>
      <c r="D208" s="471"/>
      <c r="E208" s="471"/>
      <c r="F208" s="471"/>
      <c r="G208" s="471"/>
      <c r="H208" s="469" t="s">
        <v>482</v>
      </c>
      <c r="I208" s="469"/>
      <c r="J208" s="469"/>
      <c r="K208" s="469"/>
      <c r="L208" s="422" t="s">
        <v>223</v>
      </c>
      <c r="M208" s="423" t="s">
        <v>210</v>
      </c>
      <c r="N208" s="469" t="s">
        <v>836</v>
      </c>
      <c r="O208" s="469"/>
      <c r="P208" s="422"/>
      <c r="Q208" s="470">
        <v>3145052.2</v>
      </c>
      <c r="R208" s="470"/>
    </row>
    <row r="209" spans="2:18" x14ac:dyDescent="0.2">
      <c r="B209" s="471" t="s">
        <v>568</v>
      </c>
      <c r="C209" s="471"/>
      <c r="D209" s="471"/>
      <c r="E209" s="471"/>
      <c r="F209" s="471"/>
      <c r="G209" s="471"/>
      <c r="H209" s="469" t="s">
        <v>482</v>
      </c>
      <c r="I209" s="469"/>
      <c r="J209" s="469"/>
      <c r="K209" s="469"/>
      <c r="L209" s="422" t="s">
        <v>223</v>
      </c>
      <c r="M209" s="423" t="s">
        <v>210</v>
      </c>
      <c r="N209" s="469" t="s">
        <v>569</v>
      </c>
      <c r="O209" s="469"/>
      <c r="P209" s="424"/>
      <c r="Q209" s="470">
        <v>3145052.2</v>
      </c>
      <c r="R209" s="470"/>
    </row>
    <row r="210" spans="2:18" x14ac:dyDescent="0.2">
      <c r="B210" s="471" t="s">
        <v>830</v>
      </c>
      <c r="C210" s="471"/>
      <c r="D210" s="471"/>
      <c r="E210" s="471"/>
      <c r="F210" s="471"/>
      <c r="G210" s="471"/>
      <c r="H210" s="469" t="s">
        <v>482</v>
      </c>
      <c r="I210" s="469"/>
      <c r="J210" s="469"/>
      <c r="K210" s="469"/>
      <c r="L210" s="422" t="s">
        <v>223</v>
      </c>
      <c r="M210" s="423" t="s">
        <v>210</v>
      </c>
      <c r="N210" s="469" t="s">
        <v>569</v>
      </c>
      <c r="O210" s="469"/>
      <c r="P210" s="422" t="s">
        <v>739</v>
      </c>
      <c r="Q210" s="470">
        <v>3145052.2</v>
      </c>
      <c r="R210" s="470"/>
    </row>
    <row r="211" spans="2:18" x14ac:dyDescent="0.2">
      <c r="B211" s="478" t="s">
        <v>867</v>
      </c>
      <c r="C211" s="478"/>
      <c r="D211" s="478"/>
      <c r="E211" s="478"/>
      <c r="F211" s="478"/>
      <c r="G211" s="478"/>
      <c r="H211" s="472" t="s">
        <v>482</v>
      </c>
      <c r="I211" s="472"/>
      <c r="J211" s="472"/>
      <c r="K211" s="472"/>
      <c r="L211" s="420" t="s">
        <v>223</v>
      </c>
      <c r="M211" s="421" t="s">
        <v>213</v>
      </c>
      <c r="N211" s="472" t="s">
        <v>868</v>
      </c>
      <c r="O211" s="472"/>
      <c r="P211" s="420"/>
      <c r="Q211" s="473">
        <v>100000</v>
      </c>
      <c r="R211" s="473"/>
    </row>
    <row r="212" spans="2:18" x14ac:dyDescent="0.2">
      <c r="B212" s="471" t="s">
        <v>733</v>
      </c>
      <c r="C212" s="471"/>
      <c r="D212" s="471"/>
      <c r="E212" s="471"/>
      <c r="F212" s="471"/>
      <c r="G212" s="471"/>
      <c r="H212" s="469" t="s">
        <v>482</v>
      </c>
      <c r="I212" s="469"/>
      <c r="J212" s="469"/>
      <c r="K212" s="469"/>
      <c r="L212" s="422" t="s">
        <v>223</v>
      </c>
      <c r="M212" s="423" t="s">
        <v>213</v>
      </c>
      <c r="N212" s="469" t="s">
        <v>869</v>
      </c>
      <c r="O212" s="469"/>
      <c r="P212" s="422"/>
      <c r="Q212" s="470">
        <v>100000</v>
      </c>
      <c r="R212" s="470"/>
    </row>
    <row r="213" spans="2:18" x14ac:dyDescent="0.2">
      <c r="B213" s="471" t="s">
        <v>733</v>
      </c>
      <c r="C213" s="471"/>
      <c r="D213" s="471"/>
      <c r="E213" s="471"/>
      <c r="F213" s="471"/>
      <c r="G213" s="471"/>
      <c r="H213" s="469" t="s">
        <v>482</v>
      </c>
      <c r="I213" s="469"/>
      <c r="J213" s="469"/>
      <c r="K213" s="469"/>
      <c r="L213" s="422" t="s">
        <v>223</v>
      </c>
      <c r="M213" s="423" t="s">
        <v>213</v>
      </c>
      <c r="N213" s="469" t="s">
        <v>542</v>
      </c>
      <c r="O213" s="469"/>
      <c r="P213" s="424"/>
      <c r="Q213" s="470">
        <v>100000</v>
      </c>
      <c r="R213" s="470"/>
    </row>
    <row r="214" spans="2:18" x14ac:dyDescent="0.2">
      <c r="B214" s="471" t="s">
        <v>830</v>
      </c>
      <c r="C214" s="471"/>
      <c r="D214" s="471"/>
      <c r="E214" s="471"/>
      <c r="F214" s="471"/>
      <c r="G214" s="471"/>
      <c r="H214" s="469" t="s">
        <v>482</v>
      </c>
      <c r="I214" s="469"/>
      <c r="J214" s="469"/>
      <c r="K214" s="469"/>
      <c r="L214" s="422" t="s">
        <v>223</v>
      </c>
      <c r="M214" s="423" t="s">
        <v>213</v>
      </c>
      <c r="N214" s="469" t="s">
        <v>542</v>
      </c>
      <c r="O214" s="469"/>
      <c r="P214" s="422" t="s">
        <v>739</v>
      </c>
      <c r="Q214" s="470">
        <v>100000</v>
      </c>
      <c r="R214" s="470"/>
    </row>
    <row r="215" spans="2:18" x14ac:dyDescent="0.2">
      <c r="B215" s="478" t="s">
        <v>902</v>
      </c>
      <c r="C215" s="478"/>
      <c r="D215" s="478"/>
      <c r="E215" s="478"/>
      <c r="F215" s="478"/>
      <c r="G215" s="478"/>
      <c r="H215" s="472" t="s">
        <v>482</v>
      </c>
      <c r="I215" s="472"/>
      <c r="J215" s="472"/>
      <c r="K215" s="472"/>
      <c r="L215" s="420" t="s">
        <v>223</v>
      </c>
      <c r="M215" s="421" t="s">
        <v>213</v>
      </c>
      <c r="N215" s="472" t="s">
        <v>903</v>
      </c>
      <c r="O215" s="472"/>
      <c r="P215" s="420"/>
      <c r="Q215" s="473">
        <v>11142023.51</v>
      </c>
      <c r="R215" s="473"/>
    </row>
    <row r="216" spans="2:18" x14ac:dyDescent="0.2">
      <c r="B216" s="471" t="s">
        <v>904</v>
      </c>
      <c r="C216" s="471"/>
      <c r="D216" s="471"/>
      <c r="E216" s="471"/>
      <c r="F216" s="471"/>
      <c r="G216" s="471"/>
      <c r="H216" s="469" t="s">
        <v>482</v>
      </c>
      <c r="I216" s="469"/>
      <c r="J216" s="469"/>
      <c r="K216" s="469"/>
      <c r="L216" s="422" t="s">
        <v>223</v>
      </c>
      <c r="M216" s="423" t="s">
        <v>213</v>
      </c>
      <c r="N216" s="469" t="s">
        <v>905</v>
      </c>
      <c r="O216" s="469"/>
      <c r="P216" s="422"/>
      <c r="Q216" s="470">
        <v>11142023.51</v>
      </c>
      <c r="R216" s="470"/>
    </row>
    <row r="217" spans="2:18" x14ac:dyDescent="0.2">
      <c r="B217" s="471" t="s">
        <v>543</v>
      </c>
      <c r="C217" s="471"/>
      <c r="D217" s="471"/>
      <c r="E217" s="471"/>
      <c r="F217" s="471"/>
      <c r="G217" s="471"/>
      <c r="H217" s="469" t="s">
        <v>482</v>
      </c>
      <c r="I217" s="469"/>
      <c r="J217" s="469"/>
      <c r="K217" s="469"/>
      <c r="L217" s="422" t="s">
        <v>223</v>
      </c>
      <c r="M217" s="423" t="s">
        <v>213</v>
      </c>
      <c r="N217" s="469" t="s">
        <v>544</v>
      </c>
      <c r="O217" s="469"/>
      <c r="P217" s="424"/>
      <c r="Q217" s="470">
        <v>11142023.51</v>
      </c>
      <c r="R217" s="470"/>
    </row>
    <row r="218" spans="2:18" x14ac:dyDescent="0.2">
      <c r="B218" s="471" t="s">
        <v>830</v>
      </c>
      <c r="C218" s="471"/>
      <c r="D218" s="471"/>
      <c r="E218" s="471"/>
      <c r="F218" s="471"/>
      <c r="G218" s="471"/>
      <c r="H218" s="469" t="s">
        <v>482</v>
      </c>
      <c r="I218" s="469"/>
      <c r="J218" s="469"/>
      <c r="K218" s="469"/>
      <c r="L218" s="422" t="s">
        <v>223</v>
      </c>
      <c r="M218" s="423" t="s">
        <v>213</v>
      </c>
      <c r="N218" s="469" t="s">
        <v>544</v>
      </c>
      <c r="O218" s="469"/>
      <c r="P218" s="422" t="s">
        <v>739</v>
      </c>
      <c r="Q218" s="470">
        <v>11142023.51</v>
      </c>
      <c r="R218" s="470"/>
    </row>
    <row r="219" spans="2:18" x14ac:dyDescent="0.2">
      <c r="B219" s="478" t="s">
        <v>833</v>
      </c>
      <c r="C219" s="478"/>
      <c r="D219" s="478"/>
      <c r="E219" s="478"/>
      <c r="F219" s="478"/>
      <c r="G219" s="478"/>
      <c r="H219" s="472" t="s">
        <v>482</v>
      </c>
      <c r="I219" s="472"/>
      <c r="J219" s="472"/>
      <c r="K219" s="472"/>
      <c r="L219" s="420" t="s">
        <v>223</v>
      </c>
      <c r="M219" s="421" t="s">
        <v>213</v>
      </c>
      <c r="N219" s="472" t="s">
        <v>834</v>
      </c>
      <c r="O219" s="472"/>
      <c r="P219" s="420"/>
      <c r="Q219" s="473">
        <v>439900648.43000001</v>
      </c>
      <c r="R219" s="473"/>
    </row>
    <row r="220" spans="2:18" x14ac:dyDescent="0.2">
      <c r="B220" s="471" t="s">
        <v>835</v>
      </c>
      <c r="C220" s="471"/>
      <c r="D220" s="471"/>
      <c r="E220" s="471"/>
      <c r="F220" s="471"/>
      <c r="G220" s="471"/>
      <c r="H220" s="469" t="s">
        <v>482</v>
      </c>
      <c r="I220" s="469"/>
      <c r="J220" s="469"/>
      <c r="K220" s="469"/>
      <c r="L220" s="422" t="s">
        <v>223</v>
      </c>
      <c r="M220" s="423" t="s">
        <v>213</v>
      </c>
      <c r="N220" s="469" t="s">
        <v>836</v>
      </c>
      <c r="O220" s="469"/>
      <c r="P220" s="422"/>
      <c r="Q220" s="470">
        <v>439900648.43000001</v>
      </c>
      <c r="R220" s="470"/>
    </row>
    <row r="221" spans="2:18" x14ac:dyDescent="0.2">
      <c r="B221" s="471" t="s">
        <v>568</v>
      </c>
      <c r="C221" s="471"/>
      <c r="D221" s="471"/>
      <c r="E221" s="471"/>
      <c r="F221" s="471"/>
      <c r="G221" s="471"/>
      <c r="H221" s="469" t="s">
        <v>482</v>
      </c>
      <c r="I221" s="469"/>
      <c r="J221" s="469"/>
      <c r="K221" s="469"/>
      <c r="L221" s="422" t="s">
        <v>223</v>
      </c>
      <c r="M221" s="423" t="s">
        <v>213</v>
      </c>
      <c r="N221" s="469" t="s">
        <v>569</v>
      </c>
      <c r="O221" s="469"/>
      <c r="P221" s="424"/>
      <c r="Q221" s="470">
        <v>93860635.700000003</v>
      </c>
      <c r="R221" s="470"/>
    </row>
    <row r="222" spans="2:18" x14ac:dyDescent="0.2">
      <c r="B222" s="471" t="s">
        <v>845</v>
      </c>
      <c r="C222" s="471"/>
      <c r="D222" s="471"/>
      <c r="E222" s="471"/>
      <c r="F222" s="471"/>
      <c r="G222" s="471"/>
      <c r="H222" s="469" t="s">
        <v>482</v>
      </c>
      <c r="I222" s="469"/>
      <c r="J222" s="469"/>
      <c r="K222" s="469"/>
      <c r="L222" s="422" t="s">
        <v>223</v>
      </c>
      <c r="M222" s="423" t="s">
        <v>213</v>
      </c>
      <c r="N222" s="469" t="s">
        <v>569</v>
      </c>
      <c r="O222" s="469"/>
      <c r="P222" s="422" t="s">
        <v>846</v>
      </c>
      <c r="Q222" s="470">
        <v>11030.2</v>
      </c>
      <c r="R222" s="470"/>
    </row>
    <row r="223" spans="2:18" x14ac:dyDescent="0.2">
      <c r="B223" s="471" t="s">
        <v>830</v>
      </c>
      <c r="C223" s="471"/>
      <c r="D223" s="471"/>
      <c r="E223" s="471"/>
      <c r="F223" s="471"/>
      <c r="G223" s="471"/>
      <c r="H223" s="469" t="s">
        <v>482</v>
      </c>
      <c r="I223" s="469"/>
      <c r="J223" s="469"/>
      <c r="K223" s="469"/>
      <c r="L223" s="422" t="s">
        <v>223</v>
      </c>
      <c r="M223" s="423" t="s">
        <v>213</v>
      </c>
      <c r="N223" s="469" t="s">
        <v>569</v>
      </c>
      <c r="O223" s="469"/>
      <c r="P223" s="422" t="s">
        <v>739</v>
      </c>
      <c r="Q223" s="470">
        <v>92715662.269999996</v>
      </c>
      <c r="R223" s="470"/>
    </row>
    <row r="224" spans="2:18" x14ac:dyDescent="0.2">
      <c r="B224" s="471" t="s">
        <v>831</v>
      </c>
      <c r="C224" s="471"/>
      <c r="D224" s="471"/>
      <c r="E224" s="471"/>
      <c r="F224" s="471"/>
      <c r="G224" s="471"/>
      <c r="H224" s="469" t="s">
        <v>482</v>
      </c>
      <c r="I224" s="469"/>
      <c r="J224" s="469"/>
      <c r="K224" s="469"/>
      <c r="L224" s="422" t="s">
        <v>223</v>
      </c>
      <c r="M224" s="423" t="s">
        <v>213</v>
      </c>
      <c r="N224" s="469" t="s">
        <v>569</v>
      </c>
      <c r="O224" s="469"/>
      <c r="P224" s="422" t="s">
        <v>822</v>
      </c>
      <c r="Q224" s="470">
        <v>1133943.23</v>
      </c>
      <c r="R224" s="470"/>
    </row>
    <row r="225" spans="2:18" x14ac:dyDescent="0.2">
      <c r="B225" s="471" t="s">
        <v>570</v>
      </c>
      <c r="C225" s="471"/>
      <c r="D225" s="471"/>
      <c r="E225" s="471"/>
      <c r="F225" s="471"/>
      <c r="G225" s="471"/>
      <c r="H225" s="469" t="s">
        <v>482</v>
      </c>
      <c r="I225" s="469"/>
      <c r="J225" s="469"/>
      <c r="K225" s="469"/>
      <c r="L225" s="422" t="s">
        <v>223</v>
      </c>
      <c r="M225" s="423" t="s">
        <v>213</v>
      </c>
      <c r="N225" s="469" t="s">
        <v>571</v>
      </c>
      <c r="O225" s="469"/>
      <c r="P225" s="424"/>
      <c r="Q225" s="470">
        <v>300000</v>
      </c>
      <c r="R225" s="470"/>
    </row>
    <row r="226" spans="2:18" x14ac:dyDescent="0.2">
      <c r="B226" s="471" t="s">
        <v>572</v>
      </c>
      <c r="C226" s="471"/>
      <c r="D226" s="471"/>
      <c r="E226" s="471"/>
      <c r="F226" s="471"/>
      <c r="G226" s="471"/>
      <c r="H226" s="469" t="s">
        <v>482</v>
      </c>
      <c r="I226" s="469"/>
      <c r="J226" s="469"/>
      <c r="K226" s="469"/>
      <c r="L226" s="422" t="s">
        <v>223</v>
      </c>
      <c r="M226" s="423" t="s">
        <v>213</v>
      </c>
      <c r="N226" s="469" t="s">
        <v>571</v>
      </c>
      <c r="O226" s="469"/>
      <c r="P226" s="422" t="s">
        <v>573</v>
      </c>
      <c r="Q226" s="470">
        <v>300000</v>
      </c>
      <c r="R226" s="470"/>
    </row>
    <row r="227" spans="2:18" x14ac:dyDescent="0.2">
      <c r="B227" s="471" t="s">
        <v>751</v>
      </c>
      <c r="C227" s="471"/>
      <c r="D227" s="471"/>
      <c r="E227" s="471"/>
      <c r="F227" s="471"/>
      <c r="G227" s="471"/>
      <c r="H227" s="469" t="s">
        <v>482</v>
      </c>
      <c r="I227" s="469"/>
      <c r="J227" s="469"/>
      <c r="K227" s="469"/>
      <c r="L227" s="422" t="s">
        <v>223</v>
      </c>
      <c r="M227" s="423" t="s">
        <v>213</v>
      </c>
      <c r="N227" s="469" t="s">
        <v>750</v>
      </c>
      <c r="O227" s="469"/>
      <c r="P227" s="424"/>
      <c r="Q227" s="470">
        <v>692832.05</v>
      </c>
      <c r="R227" s="470"/>
    </row>
    <row r="228" spans="2:18" x14ac:dyDescent="0.2">
      <c r="B228" s="471" t="s">
        <v>848</v>
      </c>
      <c r="C228" s="471"/>
      <c r="D228" s="471"/>
      <c r="E228" s="471"/>
      <c r="F228" s="471"/>
      <c r="G228" s="471"/>
      <c r="H228" s="469" t="s">
        <v>482</v>
      </c>
      <c r="I228" s="469"/>
      <c r="J228" s="469"/>
      <c r="K228" s="469"/>
      <c r="L228" s="422" t="s">
        <v>223</v>
      </c>
      <c r="M228" s="423" t="s">
        <v>213</v>
      </c>
      <c r="N228" s="469" t="s">
        <v>750</v>
      </c>
      <c r="O228" s="469"/>
      <c r="P228" s="422" t="s">
        <v>849</v>
      </c>
      <c r="Q228" s="470">
        <v>692832.05</v>
      </c>
      <c r="R228" s="470"/>
    </row>
    <row r="229" spans="2:18" x14ac:dyDescent="0.2">
      <c r="B229" s="471" t="s">
        <v>956</v>
      </c>
      <c r="C229" s="471"/>
      <c r="D229" s="471"/>
      <c r="E229" s="471"/>
      <c r="F229" s="471"/>
      <c r="G229" s="471"/>
      <c r="H229" s="469" t="s">
        <v>482</v>
      </c>
      <c r="I229" s="469"/>
      <c r="J229" s="469"/>
      <c r="K229" s="469"/>
      <c r="L229" s="422" t="s">
        <v>223</v>
      </c>
      <c r="M229" s="423" t="s">
        <v>213</v>
      </c>
      <c r="N229" s="469" t="s">
        <v>957</v>
      </c>
      <c r="O229" s="469"/>
      <c r="P229" s="424"/>
      <c r="Q229" s="470">
        <v>650000</v>
      </c>
      <c r="R229" s="470"/>
    </row>
    <row r="230" spans="2:18" x14ac:dyDescent="0.2">
      <c r="B230" s="471" t="s">
        <v>848</v>
      </c>
      <c r="C230" s="471"/>
      <c r="D230" s="471"/>
      <c r="E230" s="471"/>
      <c r="F230" s="471"/>
      <c r="G230" s="471"/>
      <c r="H230" s="469" t="s">
        <v>482</v>
      </c>
      <c r="I230" s="469"/>
      <c r="J230" s="469"/>
      <c r="K230" s="469"/>
      <c r="L230" s="422" t="s">
        <v>223</v>
      </c>
      <c r="M230" s="423" t="s">
        <v>213</v>
      </c>
      <c r="N230" s="469" t="s">
        <v>957</v>
      </c>
      <c r="O230" s="469"/>
      <c r="P230" s="422" t="s">
        <v>849</v>
      </c>
      <c r="Q230" s="470">
        <v>650000</v>
      </c>
      <c r="R230" s="470"/>
    </row>
    <row r="231" spans="2:18" x14ac:dyDescent="0.2">
      <c r="B231" s="471" t="s">
        <v>641</v>
      </c>
      <c r="C231" s="471"/>
      <c r="D231" s="471"/>
      <c r="E231" s="471"/>
      <c r="F231" s="471"/>
      <c r="G231" s="471"/>
      <c r="H231" s="469" t="s">
        <v>482</v>
      </c>
      <c r="I231" s="469"/>
      <c r="J231" s="469"/>
      <c r="K231" s="469"/>
      <c r="L231" s="422" t="s">
        <v>223</v>
      </c>
      <c r="M231" s="423" t="s">
        <v>213</v>
      </c>
      <c r="N231" s="469" t="s">
        <v>642</v>
      </c>
      <c r="O231" s="469"/>
      <c r="P231" s="424"/>
      <c r="Q231" s="470">
        <v>0</v>
      </c>
      <c r="R231" s="470"/>
    </row>
    <row r="232" spans="2:18" x14ac:dyDescent="0.2">
      <c r="B232" s="471" t="s">
        <v>845</v>
      </c>
      <c r="C232" s="471"/>
      <c r="D232" s="471"/>
      <c r="E232" s="471"/>
      <c r="F232" s="471"/>
      <c r="G232" s="471"/>
      <c r="H232" s="469" t="s">
        <v>482</v>
      </c>
      <c r="I232" s="469"/>
      <c r="J232" s="469"/>
      <c r="K232" s="469"/>
      <c r="L232" s="422" t="s">
        <v>223</v>
      </c>
      <c r="M232" s="423" t="s">
        <v>213</v>
      </c>
      <c r="N232" s="469" t="s">
        <v>642</v>
      </c>
      <c r="O232" s="469"/>
      <c r="P232" s="422" t="s">
        <v>846</v>
      </c>
      <c r="Q232" s="470">
        <v>0</v>
      </c>
      <c r="R232" s="470"/>
    </row>
    <row r="233" spans="2:18" x14ac:dyDescent="0.2">
      <c r="B233" s="471" t="s">
        <v>506</v>
      </c>
      <c r="C233" s="471"/>
      <c r="D233" s="471"/>
      <c r="E233" s="471"/>
      <c r="F233" s="471"/>
      <c r="G233" s="471"/>
      <c r="H233" s="469" t="s">
        <v>482</v>
      </c>
      <c r="I233" s="469"/>
      <c r="J233" s="469"/>
      <c r="K233" s="469"/>
      <c r="L233" s="422" t="s">
        <v>223</v>
      </c>
      <c r="M233" s="423" t="s">
        <v>213</v>
      </c>
      <c r="N233" s="469" t="s">
        <v>507</v>
      </c>
      <c r="O233" s="469"/>
      <c r="P233" s="424"/>
      <c r="Q233" s="470">
        <v>3161162.69</v>
      </c>
      <c r="R233" s="470"/>
    </row>
    <row r="234" spans="2:18" x14ac:dyDescent="0.2">
      <c r="B234" s="471" t="s">
        <v>830</v>
      </c>
      <c r="C234" s="471"/>
      <c r="D234" s="471"/>
      <c r="E234" s="471"/>
      <c r="F234" s="471"/>
      <c r="G234" s="471"/>
      <c r="H234" s="469" t="s">
        <v>482</v>
      </c>
      <c r="I234" s="469"/>
      <c r="J234" s="469"/>
      <c r="K234" s="469"/>
      <c r="L234" s="422" t="s">
        <v>223</v>
      </c>
      <c r="M234" s="423" t="s">
        <v>213</v>
      </c>
      <c r="N234" s="469" t="s">
        <v>507</v>
      </c>
      <c r="O234" s="469"/>
      <c r="P234" s="422" t="s">
        <v>739</v>
      </c>
      <c r="Q234" s="470">
        <v>3161162.69</v>
      </c>
      <c r="R234" s="470"/>
    </row>
    <row r="235" spans="2:18" x14ac:dyDescent="0.2">
      <c r="B235" s="471" t="s">
        <v>574</v>
      </c>
      <c r="C235" s="471"/>
      <c r="D235" s="471"/>
      <c r="E235" s="471"/>
      <c r="F235" s="471"/>
      <c r="G235" s="471"/>
      <c r="H235" s="469" t="s">
        <v>482</v>
      </c>
      <c r="I235" s="469"/>
      <c r="J235" s="469"/>
      <c r="K235" s="469"/>
      <c r="L235" s="422" t="s">
        <v>223</v>
      </c>
      <c r="M235" s="423" t="s">
        <v>213</v>
      </c>
      <c r="N235" s="469" t="s">
        <v>575</v>
      </c>
      <c r="O235" s="469"/>
      <c r="P235" s="424"/>
      <c r="Q235" s="470">
        <v>9315116.0999999996</v>
      </c>
      <c r="R235" s="470"/>
    </row>
    <row r="236" spans="2:18" x14ac:dyDescent="0.2">
      <c r="B236" s="471" t="s">
        <v>845</v>
      </c>
      <c r="C236" s="471"/>
      <c r="D236" s="471"/>
      <c r="E236" s="471"/>
      <c r="F236" s="471"/>
      <c r="G236" s="471"/>
      <c r="H236" s="469" t="s">
        <v>482</v>
      </c>
      <c r="I236" s="469"/>
      <c r="J236" s="469"/>
      <c r="K236" s="469"/>
      <c r="L236" s="422" t="s">
        <v>223</v>
      </c>
      <c r="M236" s="423" t="s">
        <v>213</v>
      </c>
      <c r="N236" s="469" t="s">
        <v>575</v>
      </c>
      <c r="O236" s="469"/>
      <c r="P236" s="422" t="s">
        <v>846</v>
      </c>
      <c r="Q236" s="470">
        <v>4032815.4</v>
      </c>
      <c r="R236" s="470"/>
    </row>
    <row r="237" spans="2:18" x14ac:dyDescent="0.2">
      <c r="B237" s="471" t="s">
        <v>848</v>
      </c>
      <c r="C237" s="471"/>
      <c r="D237" s="471"/>
      <c r="E237" s="471"/>
      <c r="F237" s="471"/>
      <c r="G237" s="471"/>
      <c r="H237" s="469" t="s">
        <v>482</v>
      </c>
      <c r="I237" s="469"/>
      <c r="J237" s="469"/>
      <c r="K237" s="469"/>
      <c r="L237" s="422" t="s">
        <v>223</v>
      </c>
      <c r="M237" s="423" t="s">
        <v>213</v>
      </c>
      <c r="N237" s="469" t="s">
        <v>575</v>
      </c>
      <c r="O237" s="469"/>
      <c r="P237" s="422" t="s">
        <v>849</v>
      </c>
      <c r="Q237" s="470">
        <v>5282300.7</v>
      </c>
      <c r="R237" s="470"/>
    </row>
    <row r="238" spans="2:18" x14ac:dyDescent="0.2">
      <c r="B238" s="471" t="s">
        <v>958</v>
      </c>
      <c r="C238" s="471"/>
      <c r="D238" s="471"/>
      <c r="E238" s="471"/>
      <c r="F238" s="471"/>
      <c r="G238" s="471"/>
      <c r="H238" s="469" t="s">
        <v>482</v>
      </c>
      <c r="I238" s="469"/>
      <c r="J238" s="469"/>
      <c r="K238" s="469"/>
      <c r="L238" s="422" t="s">
        <v>223</v>
      </c>
      <c r="M238" s="423" t="s">
        <v>213</v>
      </c>
      <c r="N238" s="469" t="s">
        <v>576</v>
      </c>
      <c r="O238" s="469"/>
      <c r="P238" s="424"/>
      <c r="Q238" s="470">
        <v>282886382.43000001</v>
      </c>
      <c r="R238" s="470"/>
    </row>
    <row r="239" spans="2:18" x14ac:dyDescent="0.2">
      <c r="B239" s="471" t="s">
        <v>845</v>
      </c>
      <c r="C239" s="471"/>
      <c r="D239" s="471"/>
      <c r="E239" s="471"/>
      <c r="F239" s="471"/>
      <c r="G239" s="471"/>
      <c r="H239" s="469" t="s">
        <v>482</v>
      </c>
      <c r="I239" s="469"/>
      <c r="J239" s="469"/>
      <c r="K239" s="469"/>
      <c r="L239" s="422" t="s">
        <v>223</v>
      </c>
      <c r="M239" s="423" t="s">
        <v>213</v>
      </c>
      <c r="N239" s="469" t="s">
        <v>576</v>
      </c>
      <c r="O239" s="469"/>
      <c r="P239" s="422" t="s">
        <v>846</v>
      </c>
      <c r="Q239" s="470">
        <v>266435480.5</v>
      </c>
      <c r="R239" s="470"/>
    </row>
    <row r="240" spans="2:18" x14ac:dyDescent="0.2">
      <c r="B240" s="471" t="s">
        <v>830</v>
      </c>
      <c r="C240" s="471"/>
      <c r="D240" s="471"/>
      <c r="E240" s="471"/>
      <c r="F240" s="471"/>
      <c r="G240" s="471"/>
      <c r="H240" s="469" t="s">
        <v>482</v>
      </c>
      <c r="I240" s="469"/>
      <c r="J240" s="469"/>
      <c r="K240" s="469"/>
      <c r="L240" s="422" t="s">
        <v>223</v>
      </c>
      <c r="M240" s="423" t="s">
        <v>213</v>
      </c>
      <c r="N240" s="469" t="s">
        <v>576</v>
      </c>
      <c r="O240" s="469"/>
      <c r="P240" s="422" t="s">
        <v>739</v>
      </c>
      <c r="Q240" s="470">
        <v>16450901.93</v>
      </c>
      <c r="R240" s="470"/>
    </row>
    <row r="241" spans="2:18" x14ac:dyDescent="0.2">
      <c r="B241" s="471" t="s">
        <v>641</v>
      </c>
      <c r="C241" s="471"/>
      <c r="D241" s="471"/>
      <c r="E241" s="471"/>
      <c r="F241" s="471"/>
      <c r="G241" s="471"/>
      <c r="H241" s="469" t="s">
        <v>482</v>
      </c>
      <c r="I241" s="469"/>
      <c r="J241" s="469"/>
      <c r="K241" s="469"/>
      <c r="L241" s="422" t="s">
        <v>223</v>
      </c>
      <c r="M241" s="423" t="s">
        <v>213</v>
      </c>
      <c r="N241" s="469" t="s">
        <v>1098</v>
      </c>
      <c r="O241" s="469"/>
      <c r="P241" s="424"/>
      <c r="Q241" s="470">
        <v>16178700</v>
      </c>
      <c r="R241" s="470"/>
    </row>
    <row r="242" spans="2:18" x14ac:dyDescent="0.2">
      <c r="B242" s="471" t="s">
        <v>845</v>
      </c>
      <c r="C242" s="471"/>
      <c r="D242" s="471"/>
      <c r="E242" s="471"/>
      <c r="F242" s="471"/>
      <c r="G242" s="471"/>
      <c r="H242" s="469" t="s">
        <v>482</v>
      </c>
      <c r="I242" s="469"/>
      <c r="J242" s="469"/>
      <c r="K242" s="469"/>
      <c r="L242" s="422" t="s">
        <v>223</v>
      </c>
      <c r="M242" s="423" t="s">
        <v>213</v>
      </c>
      <c r="N242" s="469" t="s">
        <v>1098</v>
      </c>
      <c r="O242" s="469"/>
      <c r="P242" s="422" t="s">
        <v>846</v>
      </c>
      <c r="Q242" s="470">
        <v>16178700</v>
      </c>
      <c r="R242" s="470"/>
    </row>
    <row r="243" spans="2:18" x14ac:dyDescent="0.2">
      <c r="B243" s="471" t="s">
        <v>684</v>
      </c>
      <c r="C243" s="471"/>
      <c r="D243" s="471"/>
      <c r="E243" s="471"/>
      <c r="F243" s="471"/>
      <c r="G243" s="471"/>
      <c r="H243" s="469" t="s">
        <v>482</v>
      </c>
      <c r="I243" s="469"/>
      <c r="J243" s="469"/>
      <c r="K243" s="469"/>
      <c r="L243" s="422" t="s">
        <v>223</v>
      </c>
      <c r="M243" s="423" t="s">
        <v>213</v>
      </c>
      <c r="N243" s="469" t="s">
        <v>683</v>
      </c>
      <c r="O243" s="469"/>
      <c r="P243" s="424"/>
      <c r="Q243" s="470">
        <v>6852243.4699999997</v>
      </c>
      <c r="R243" s="470"/>
    </row>
    <row r="244" spans="2:18" x14ac:dyDescent="0.2">
      <c r="B244" s="471" t="s">
        <v>830</v>
      </c>
      <c r="C244" s="471"/>
      <c r="D244" s="471"/>
      <c r="E244" s="471"/>
      <c r="F244" s="471"/>
      <c r="G244" s="471"/>
      <c r="H244" s="469" t="s">
        <v>482</v>
      </c>
      <c r="I244" s="469"/>
      <c r="J244" s="469"/>
      <c r="K244" s="469"/>
      <c r="L244" s="422" t="s">
        <v>223</v>
      </c>
      <c r="M244" s="423" t="s">
        <v>213</v>
      </c>
      <c r="N244" s="469" t="s">
        <v>683</v>
      </c>
      <c r="O244" s="469"/>
      <c r="P244" s="422" t="s">
        <v>739</v>
      </c>
      <c r="Q244" s="470">
        <v>6852243.4699999997</v>
      </c>
      <c r="R244" s="470"/>
    </row>
    <row r="245" spans="2:18" x14ac:dyDescent="0.2">
      <c r="B245" s="471" t="s">
        <v>1099</v>
      </c>
      <c r="C245" s="471"/>
      <c r="D245" s="471"/>
      <c r="E245" s="471"/>
      <c r="F245" s="471"/>
      <c r="G245" s="471"/>
      <c r="H245" s="469" t="s">
        <v>482</v>
      </c>
      <c r="I245" s="469"/>
      <c r="J245" s="469"/>
      <c r="K245" s="469"/>
      <c r="L245" s="422" t="s">
        <v>223</v>
      </c>
      <c r="M245" s="423" t="s">
        <v>213</v>
      </c>
      <c r="N245" s="469" t="s">
        <v>1100</v>
      </c>
      <c r="O245" s="469"/>
      <c r="P245" s="424"/>
      <c r="Q245" s="470">
        <v>759366.64</v>
      </c>
      <c r="R245" s="470"/>
    </row>
    <row r="246" spans="2:18" x14ac:dyDescent="0.2">
      <c r="B246" s="471" t="s">
        <v>830</v>
      </c>
      <c r="C246" s="471"/>
      <c r="D246" s="471"/>
      <c r="E246" s="471"/>
      <c r="F246" s="471"/>
      <c r="G246" s="471"/>
      <c r="H246" s="469" t="s">
        <v>482</v>
      </c>
      <c r="I246" s="469"/>
      <c r="J246" s="469"/>
      <c r="K246" s="469"/>
      <c r="L246" s="422" t="s">
        <v>223</v>
      </c>
      <c r="M246" s="423" t="s">
        <v>213</v>
      </c>
      <c r="N246" s="469" t="s">
        <v>1100</v>
      </c>
      <c r="O246" s="469"/>
      <c r="P246" s="422" t="s">
        <v>739</v>
      </c>
      <c r="Q246" s="470">
        <v>759366.64</v>
      </c>
      <c r="R246" s="470"/>
    </row>
    <row r="247" spans="2:18" x14ac:dyDescent="0.2">
      <c r="B247" s="471" t="s">
        <v>959</v>
      </c>
      <c r="C247" s="471"/>
      <c r="D247" s="471"/>
      <c r="E247" s="471"/>
      <c r="F247" s="471"/>
      <c r="G247" s="471"/>
      <c r="H247" s="469" t="s">
        <v>482</v>
      </c>
      <c r="I247" s="469"/>
      <c r="J247" s="469"/>
      <c r="K247" s="469"/>
      <c r="L247" s="422" t="s">
        <v>223</v>
      </c>
      <c r="M247" s="423" t="s">
        <v>213</v>
      </c>
      <c r="N247" s="469" t="s">
        <v>959</v>
      </c>
      <c r="O247" s="469"/>
      <c r="P247" s="422"/>
      <c r="Q247" s="470">
        <v>291336.43</v>
      </c>
      <c r="R247" s="470"/>
    </row>
    <row r="248" spans="2:18" x14ac:dyDescent="0.2">
      <c r="B248" s="471" t="s">
        <v>1101</v>
      </c>
      <c r="C248" s="471"/>
      <c r="D248" s="471"/>
      <c r="E248" s="471"/>
      <c r="F248" s="471"/>
      <c r="G248" s="471"/>
      <c r="H248" s="469" t="s">
        <v>482</v>
      </c>
      <c r="I248" s="469"/>
      <c r="J248" s="469"/>
      <c r="K248" s="469"/>
      <c r="L248" s="422" t="s">
        <v>223</v>
      </c>
      <c r="M248" s="423" t="s">
        <v>213</v>
      </c>
      <c r="N248" s="469" t="s">
        <v>961</v>
      </c>
      <c r="O248" s="469"/>
      <c r="P248" s="424"/>
      <c r="Q248" s="470">
        <v>291336.43</v>
      </c>
      <c r="R248" s="470"/>
    </row>
    <row r="249" spans="2:18" x14ac:dyDescent="0.2">
      <c r="B249" s="471" t="s">
        <v>848</v>
      </c>
      <c r="C249" s="471"/>
      <c r="D249" s="471"/>
      <c r="E249" s="471"/>
      <c r="F249" s="471"/>
      <c r="G249" s="471"/>
      <c r="H249" s="469" t="s">
        <v>482</v>
      </c>
      <c r="I249" s="469"/>
      <c r="J249" s="469"/>
      <c r="K249" s="469"/>
      <c r="L249" s="422" t="s">
        <v>223</v>
      </c>
      <c r="M249" s="423" t="s">
        <v>213</v>
      </c>
      <c r="N249" s="469" t="s">
        <v>961</v>
      </c>
      <c r="O249" s="469"/>
      <c r="P249" s="422" t="s">
        <v>849</v>
      </c>
      <c r="Q249" s="470">
        <v>291336.43</v>
      </c>
      <c r="R249" s="470"/>
    </row>
    <row r="250" spans="2:18" x14ac:dyDescent="0.2">
      <c r="B250" s="471" t="s">
        <v>962</v>
      </c>
      <c r="C250" s="471"/>
      <c r="D250" s="471"/>
      <c r="E250" s="471"/>
      <c r="F250" s="471"/>
      <c r="G250" s="471"/>
      <c r="H250" s="469" t="s">
        <v>482</v>
      </c>
      <c r="I250" s="469"/>
      <c r="J250" s="469"/>
      <c r="K250" s="469"/>
      <c r="L250" s="422" t="s">
        <v>223</v>
      </c>
      <c r="M250" s="423" t="s">
        <v>213</v>
      </c>
      <c r="N250" s="469" t="s">
        <v>963</v>
      </c>
      <c r="O250" s="469"/>
      <c r="P250" s="422"/>
      <c r="Q250" s="470">
        <v>11059291.83</v>
      </c>
      <c r="R250" s="470"/>
    </row>
    <row r="251" spans="2:18" x14ac:dyDescent="0.2">
      <c r="B251" s="471" t="s">
        <v>964</v>
      </c>
      <c r="C251" s="471"/>
      <c r="D251" s="471"/>
      <c r="E251" s="471"/>
      <c r="F251" s="471"/>
      <c r="G251" s="471"/>
      <c r="H251" s="469" t="s">
        <v>482</v>
      </c>
      <c r="I251" s="469"/>
      <c r="J251" s="469"/>
      <c r="K251" s="469"/>
      <c r="L251" s="422" t="s">
        <v>223</v>
      </c>
      <c r="M251" s="423" t="s">
        <v>213</v>
      </c>
      <c r="N251" s="469" t="s">
        <v>577</v>
      </c>
      <c r="O251" s="469"/>
      <c r="P251" s="424"/>
      <c r="Q251" s="470">
        <v>11059291.83</v>
      </c>
      <c r="R251" s="470"/>
    </row>
    <row r="252" spans="2:18" x14ac:dyDescent="0.2">
      <c r="B252" s="471" t="s">
        <v>830</v>
      </c>
      <c r="C252" s="471"/>
      <c r="D252" s="471"/>
      <c r="E252" s="471"/>
      <c r="F252" s="471"/>
      <c r="G252" s="471"/>
      <c r="H252" s="469" t="s">
        <v>482</v>
      </c>
      <c r="I252" s="469"/>
      <c r="J252" s="469"/>
      <c r="K252" s="469"/>
      <c r="L252" s="422" t="s">
        <v>223</v>
      </c>
      <c r="M252" s="423" t="s">
        <v>213</v>
      </c>
      <c r="N252" s="469" t="s">
        <v>577</v>
      </c>
      <c r="O252" s="469"/>
      <c r="P252" s="422" t="s">
        <v>739</v>
      </c>
      <c r="Q252" s="470">
        <v>11059291.83</v>
      </c>
      <c r="R252" s="470"/>
    </row>
    <row r="253" spans="2:18" x14ac:dyDescent="0.2">
      <c r="B253" s="471" t="s">
        <v>965</v>
      </c>
      <c r="C253" s="471"/>
      <c r="D253" s="471"/>
      <c r="E253" s="471"/>
      <c r="F253" s="471"/>
      <c r="G253" s="471"/>
      <c r="H253" s="469" t="s">
        <v>482</v>
      </c>
      <c r="I253" s="469"/>
      <c r="J253" s="469"/>
      <c r="K253" s="469"/>
      <c r="L253" s="422" t="s">
        <v>223</v>
      </c>
      <c r="M253" s="423" t="s">
        <v>213</v>
      </c>
      <c r="N253" s="469" t="s">
        <v>966</v>
      </c>
      <c r="O253" s="469"/>
      <c r="P253" s="422"/>
      <c r="Q253" s="470">
        <v>4528804.21</v>
      </c>
      <c r="R253" s="470"/>
    </row>
    <row r="254" spans="2:18" x14ac:dyDescent="0.2">
      <c r="B254" s="471" t="s">
        <v>967</v>
      </c>
      <c r="C254" s="471"/>
      <c r="D254" s="471"/>
      <c r="E254" s="471"/>
      <c r="F254" s="471"/>
      <c r="G254" s="471"/>
      <c r="H254" s="469" t="s">
        <v>482</v>
      </c>
      <c r="I254" s="469"/>
      <c r="J254" s="469"/>
      <c r="K254" s="469"/>
      <c r="L254" s="422" t="s">
        <v>223</v>
      </c>
      <c r="M254" s="423" t="s">
        <v>213</v>
      </c>
      <c r="N254" s="469" t="s">
        <v>968</v>
      </c>
      <c r="O254" s="469"/>
      <c r="P254" s="424"/>
      <c r="Q254" s="470">
        <v>4528804.21</v>
      </c>
      <c r="R254" s="470"/>
    </row>
    <row r="255" spans="2:18" x14ac:dyDescent="0.2">
      <c r="B255" s="471" t="s">
        <v>830</v>
      </c>
      <c r="C255" s="471"/>
      <c r="D255" s="471"/>
      <c r="E255" s="471"/>
      <c r="F255" s="471"/>
      <c r="G255" s="471"/>
      <c r="H255" s="469" t="s">
        <v>482</v>
      </c>
      <c r="I255" s="469"/>
      <c r="J255" s="469"/>
      <c r="K255" s="469"/>
      <c r="L255" s="422" t="s">
        <v>223</v>
      </c>
      <c r="M255" s="423" t="s">
        <v>213</v>
      </c>
      <c r="N255" s="469" t="s">
        <v>968</v>
      </c>
      <c r="O255" s="469"/>
      <c r="P255" s="422" t="s">
        <v>739</v>
      </c>
      <c r="Q255" s="470">
        <v>4528804.21</v>
      </c>
      <c r="R255" s="470"/>
    </row>
    <row r="256" spans="2:18" x14ac:dyDescent="0.2">
      <c r="B256" s="471" t="s">
        <v>969</v>
      </c>
      <c r="C256" s="471"/>
      <c r="D256" s="471"/>
      <c r="E256" s="471"/>
      <c r="F256" s="471"/>
      <c r="G256" s="471"/>
      <c r="H256" s="469" t="s">
        <v>482</v>
      </c>
      <c r="I256" s="469"/>
      <c r="J256" s="469"/>
      <c r="K256" s="469"/>
      <c r="L256" s="422" t="s">
        <v>223</v>
      </c>
      <c r="M256" s="423" t="s">
        <v>213</v>
      </c>
      <c r="N256" s="469" t="s">
        <v>970</v>
      </c>
      <c r="O256" s="469"/>
      <c r="P256" s="422"/>
      <c r="Q256" s="470">
        <v>7152608.4299999997</v>
      </c>
      <c r="R256" s="470"/>
    </row>
    <row r="257" spans="2:18" x14ac:dyDescent="0.2">
      <c r="B257" s="471" t="s">
        <v>971</v>
      </c>
      <c r="C257" s="471"/>
      <c r="D257" s="471"/>
      <c r="E257" s="471"/>
      <c r="F257" s="471"/>
      <c r="G257" s="471"/>
      <c r="H257" s="469" t="s">
        <v>482</v>
      </c>
      <c r="I257" s="469"/>
      <c r="J257" s="469"/>
      <c r="K257" s="469"/>
      <c r="L257" s="422" t="s">
        <v>223</v>
      </c>
      <c r="M257" s="423" t="s">
        <v>213</v>
      </c>
      <c r="N257" s="469" t="s">
        <v>972</v>
      </c>
      <c r="O257" s="469"/>
      <c r="P257" s="424"/>
      <c r="Q257" s="470">
        <v>7152608.4299999997</v>
      </c>
      <c r="R257" s="470"/>
    </row>
    <row r="258" spans="2:18" x14ac:dyDescent="0.2">
      <c r="B258" s="471" t="s">
        <v>830</v>
      </c>
      <c r="C258" s="471"/>
      <c r="D258" s="471"/>
      <c r="E258" s="471"/>
      <c r="F258" s="471"/>
      <c r="G258" s="471"/>
      <c r="H258" s="469" t="s">
        <v>482</v>
      </c>
      <c r="I258" s="469"/>
      <c r="J258" s="469"/>
      <c r="K258" s="469"/>
      <c r="L258" s="422" t="s">
        <v>223</v>
      </c>
      <c r="M258" s="423" t="s">
        <v>213</v>
      </c>
      <c r="N258" s="469" t="s">
        <v>972</v>
      </c>
      <c r="O258" s="469"/>
      <c r="P258" s="422" t="s">
        <v>739</v>
      </c>
      <c r="Q258" s="470">
        <v>7152608.4299999997</v>
      </c>
      <c r="R258" s="470"/>
    </row>
    <row r="259" spans="2:18" x14ac:dyDescent="0.2">
      <c r="B259" s="471" t="s">
        <v>973</v>
      </c>
      <c r="C259" s="471"/>
      <c r="D259" s="471"/>
      <c r="E259" s="471"/>
      <c r="F259" s="471"/>
      <c r="G259" s="471"/>
      <c r="H259" s="469" t="s">
        <v>482</v>
      </c>
      <c r="I259" s="469"/>
      <c r="J259" s="469"/>
      <c r="K259" s="469"/>
      <c r="L259" s="422" t="s">
        <v>223</v>
      </c>
      <c r="M259" s="423" t="s">
        <v>213</v>
      </c>
      <c r="N259" s="469" t="s">
        <v>974</v>
      </c>
      <c r="O259" s="469"/>
      <c r="P259" s="422"/>
      <c r="Q259" s="470">
        <v>2212168.4500000002</v>
      </c>
      <c r="R259" s="470"/>
    </row>
    <row r="260" spans="2:18" x14ac:dyDescent="0.2">
      <c r="B260" s="471" t="s">
        <v>973</v>
      </c>
      <c r="C260" s="471"/>
      <c r="D260" s="471"/>
      <c r="E260" s="471"/>
      <c r="F260" s="471"/>
      <c r="G260" s="471"/>
      <c r="H260" s="469" t="s">
        <v>482</v>
      </c>
      <c r="I260" s="469"/>
      <c r="J260" s="469"/>
      <c r="K260" s="469"/>
      <c r="L260" s="422" t="s">
        <v>223</v>
      </c>
      <c r="M260" s="423" t="s">
        <v>213</v>
      </c>
      <c r="N260" s="469" t="s">
        <v>975</v>
      </c>
      <c r="O260" s="469"/>
      <c r="P260" s="424"/>
      <c r="Q260" s="470">
        <v>2212168.4500000002</v>
      </c>
      <c r="R260" s="470"/>
    </row>
    <row r="261" spans="2:18" x14ac:dyDescent="0.2">
      <c r="B261" s="471" t="s">
        <v>845</v>
      </c>
      <c r="C261" s="471"/>
      <c r="D261" s="471"/>
      <c r="E261" s="471"/>
      <c r="F261" s="471"/>
      <c r="G261" s="471"/>
      <c r="H261" s="469" t="s">
        <v>482</v>
      </c>
      <c r="I261" s="469"/>
      <c r="J261" s="469"/>
      <c r="K261" s="469"/>
      <c r="L261" s="422" t="s">
        <v>223</v>
      </c>
      <c r="M261" s="423" t="s">
        <v>213</v>
      </c>
      <c r="N261" s="469" t="s">
        <v>975</v>
      </c>
      <c r="O261" s="469"/>
      <c r="P261" s="422" t="s">
        <v>846</v>
      </c>
      <c r="Q261" s="470">
        <v>2212168.4500000002</v>
      </c>
      <c r="R261" s="470"/>
    </row>
    <row r="262" spans="2:18" x14ac:dyDescent="0.2">
      <c r="B262" s="478" t="s">
        <v>833</v>
      </c>
      <c r="C262" s="478"/>
      <c r="D262" s="478"/>
      <c r="E262" s="478"/>
      <c r="F262" s="478"/>
      <c r="G262" s="478"/>
      <c r="H262" s="472" t="s">
        <v>482</v>
      </c>
      <c r="I262" s="472"/>
      <c r="J262" s="472"/>
      <c r="K262" s="472"/>
      <c r="L262" s="420" t="s">
        <v>223</v>
      </c>
      <c r="M262" s="421" t="s">
        <v>215</v>
      </c>
      <c r="N262" s="472" t="s">
        <v>834</v>
      </c>
      <c r="O262" s="472"/>
      <c r="P262" s="420"/>
      <c r="Q262" s="473">
        <v>89263601.430000007</v>
      </c>
      <c r="R262" s="473"/>
    </row>
    <row r="263" spans="2:18" x14ac:dyDescent="0.2">
      <c r="B263" s="471" t="s">
        <v>950</v>
      </c>
      <c r="C263" s="471"/>
      <c r="D263" s="471"/>
      <c r="E263" s="471"/>
      <c r="F263" s="471"/>
      <c r="G263" s="471"/>
      <c r="H263" s="469" t="s">
        <v>482</v>
      </c>
      <c r="I263" s="469"/>
      <c r="J263" s="469"/>
      <c r="K263" s="469"/>
      <c r="L263" s="422" t="s">
        <v>223</v>
      </c>
      <c r="M263" s="423" t="s">
        <v>215</v>
      </c>
      <c r="N263" s="469" t="s">
        <v>951</v>
      </c>
      <c r="O263" s="469"/>
      <c r="P263" s="422"/>
      <c r="Q263" s="470">
        <v>117120</v>
      </c>
      <c r="R263" s="470"/>
    </row>
    <row r="264" spans="2:18" x14ac:dyDescent="0.2">
      <c r="B264" s="471" t="s">
        <v>560</v>
      </c>
      <c r="C264" s="471"/>
      <c r="D264" s="471"/>
      <c r="E264" s="471"/>
      <c r="F264" s="471"/>
      <c r="G264" s="471"/>
      <c r="H264" s="469" t="s">
        <v>482</v>
      </c>
      <c r="I264" s="469"/>
      <c r="J264" s="469"/>
      <c r="K264" s="469"/>
      <c r="L264" s="422" t="s">
        <v>223</v>
      </c>
      <c r="M264" s="423" t="s">
        <v>215</v>
      </c>
      <c r="N264" s="469" t="s">
        <v>561</v>
      </c>
      <c r="O264" s="469"/>
      <c r="P264" s="424"/>
      <c r="Q264" s="470">
        <v>117120</v>
      </c>
      <c r="R264" s="470"/>
    </row>
    <row r="265" spans="2:18" x14ac:dyDescent="0.2">
      <c r="B265" s="471" t="s">
        <v>845</v>
      </c>
      <c r="C265" s="471"/>
      <c r="D265" s="471"/>
      <c r="E265" s="471"/>
      <c r="F265" s="471"/>
      <c r="G265" s="471"/>
      <c r="H265" s="469" t="s">
        <v>482</v>
      </c>
      <c r="I265" s="469"/>
      <c r="J265" s="469"/>
      <c r="K265" s="469"/>
      <c r="L265" s="422" t="s">
        <v>223</v>
      </c>
      <c r="M265" s="423" t="s">
        <v>215</v>
      </c>
      <c r="N265" s="469" t="s">
        <v>561</v>
      </c>
      <c r="O265" s="469"/>
      <c r="P265" s="422" t="s">
        <v>846</v>
      </c>
      <c r="Q265" s="470">
        <v>117120</v>
      </c>
      <c r="R265" s="470"/>
    </row>
    <row r="266" spans="2:18" x14ac:dyDescent="0.2">
      <c r="B266" s="471" t="s">
        <v>835</v>
      </c>
      <c r="C266" s="471"/>
      <c r="D266" s="471"/>
      <c r="E266" s="471"/>
      <c r="F266" s="471"/>
      <c r="G266" s="471"/>
      <c r="H266" s="469" t="s">
        <v>482</v>
      </c>
      <c r="I266" s="469"/>
      <c r="J266" s="469"/>
      <c r="K266" s="469"/>
      <c r="L266" s="422" t="s">
        <v>223</v>
      </c>
      <c r="M266" s="423" t="s">
        <v>215</v>
      </c>
      <c r="N266" s="469" t="s">
        <v>836</v>
      </c>
      <c r="O266" s="469"/>
      <c r="P266" s="422"/>
      <c r="Q266" s="470">
        <v>4376361.72</v>
      </c>
      <c r="R266" s="470"/>
    </row>
    <row r="267" spans="2:18" x14ac:dyDescent="0.2">
      <c r="B267" s="471" t="s">
        <v>568</v>
      </c>
      <c r="C267" s="471"/>
      <c r="D267" s="471"/>
      <c r="E267" s="471"/>
      <c r="F267" s="471"/>
      <c r="G267" s="471"/>
      <c r="H267" s="469" t="s">
        <v>482</v>
      </c>
      <c r="I267" s="469"/>
      <c r="J267" s="469"/>
      <c r="K267" s="469"/>
      <c r="L267" s="422" t="s">
        <v>223</v>
      </c>
      <c r="M267" s="423" t="s">
        <v>215</v>
      </c>
      <c r="N267" s="469" t="s">
        <v>569</v>
      </c>
      <c r="O267" s="469"/>
      <c r="P267" s="424"/>
      <c r="Q267" s="470">
        <v>34.93</v>
      </c>
      <c r="R267" s="470"/>
    </row>
    <row r="268" spans="2:18" x14ac:dyDescent="0.2">
      <c r="B268" s="471" t="s">
        <v>831</v>
      </c>
      <c r="C268" s="471"/>
      <c r="D268" s="471"/>
      <c r="E268" s="471"/>
      <c r="F268" s="471"/>
      <c r="G268" s="471"/>
      <c r="H268" s="469" t="s">
        <v>482</v>
      </c>
      <c r="I268" s="469"/>
      <c r="J268" s="469"/>
      <c r="K268" s="469"/>
      <c r="L268" s="422" t="s">
        <v>223</v>
      </c>
      <c r="M268" s="423" t="s">
        <v>215</v>
      </c>
      <c r="N268" s="469" t="s">
        <v>569</v>
      </c>
      <c r="O268" s="469"/>
      <c r="P268" s="422" t="s">
        <v>822</v>
      </c>
      <c r="Q268" s="470">
        <v>34.93</v>
      </c>
      <c r="R268" s="470"/>
    </row>
    <row r="269" spans="2:18" x14ac:dyDescent="0.2">
      <c r="B269" s="471" t="s">
        <v>574</v>
      </c>
      <c r="C269" s="471"/>
      <c r="D269" s="471"/>
      <c r="E269" s="471"/>
      <c r="F269" s="471"/>
      <c r="G269" s="471"/>
      <c r="H269" s="469" t="s">
        <v>482</v>
      </c>
      <c r="I269" s="469"/>
      <c r="J269" s="469"/>
      <c r="K269" s="469"/>
      <c r="L269" s="422" t="s">
        <v>223</v>
      </c>
      <c r="M269" s="423" t="s">
        <v>215</v>
      </c>
      <c r="N269" s="469" t="s">
        <v>575</v>
      </c>
      <c r="O269" s="469"/>
      <c r="P269" s="424"/>
      <c r="Q269" s="470">
        <v>50750</v>
      </c>
      <c r="R269" s="470"/>
    </row>
    <row r="270" spans="2:18" x14ac:dyDescent="0.2">
      <c r="B270" s="471" t="s">
        <v>845</v>
      </c>
      <c r="C270" s="471"/>
      <c r="D270" s="471"/>
      <c r="E270" s="471"/>
      <c r="F270" s="471"/>
      <c r="G270" s="471"/>
      <c r="H270" s="469" t="s">
        <v>482</v>
      </c>
      <c r="I270" s="469"/>
      <c r="J270" s="469"/>
      <c r="K270" s="469"/>
      <c r="L270" s="422" t="s">
        <v>223</v>
      </c>
      <c r="M270" s="423" t="s">
        <v>215</v>
      </c>
      <c r="N270" s="469" t="s">
        <v>575</v>
      </c>
      <c r="O270" s="469"/>
      <c r="P270" s="422" t="s">
        <v>846</v>
      </c>
      <c r="Q270" s="470">
        <v>32550</v>
      </c>
      <c r="R270" s="470"/>
    </row>
    <row r="271" spans="2:18" x14ac:dyDescent="0.2">
      <c r="B271" s="471" t="s">
        <v>848</v>
      </c>
      <c r="C271" s="471"/>
      <c r="D271" s="471"/>
      <c r="E271" s="471"/>
      <c r="F271" s="471"/>
      <c r="G271" s="471"/>
      <c r="H271" s="469" t="s">
        <v>482</v>
      </c>
      <c r="I271" s="469"/>
      <c r="J271" s="469"/>
      <c r="K271" s="469"/>
      <c r="L271" s="422" t="s">
        <v>223</v>
      </c>
      <c r="M271" s="423" t="s">
        <v>215</v>
      </c>
      <c r="N271" s="469" t="s">
        <v>575</v>
      </c>
      <c r="O271" s="469"/>
      <c r="P271" s="422" t="s">
        <v>849</v>
      </c>
      <c r="Q271" s="470">
        <v>18200</v>
      </c>
      <c r="R271" s="470"/>
    </row>
    <row r="272" spans="2:18" x14ac:dyDescent="0.2">
      <c r="B272" s="471" t="s">
        <v>958</v>
      </c>
      <c r="C272" s="471"/>
      <c r="D272" s="471"/>
      <c r="E272" s="471"/>
      <c r="F272" s="471"/>
      <c r="G272" s="471"/>
      <c r="H272" s="469" t="s">
        <v>482</v>
      </c>
      <c r="I272" s="469"/>
      <c r="J272" s="469"/>
      <c r="K272" s="469"/>
      <c r="L272" s="422" t="s">
        <v>223</v>
      </c>
      <c r="M272" s="423" t="s">
        <v>215</v>
      </c>
      <c r="N272" s="469" t="s">
        <v>576</v>
      </c>
      <c r="O272" s="469"/>
      <c r="P272" s="424"/>
      <c r="Q272" s="470">
        <v>4325576.79</v>
      </c>
      <c r="R272" s="470"/>
    </row>
    <row r="273" spans="2:18" x14ac:dyDescent="0.2">
      <c r="B273" s="471" t="s">
        <v>845</v>
      </c>
      <c r="C273" s="471"/>
      <c r="D273" s="471"/>
      <c r="E273" s="471"/>
      <c r="F273" s="471"/>
      <c r="G273" s="471"/>
      <c r="H273" s="469" t="s">
        <v>482</v>
      </c>
      <c r="I273" s="469"/>
      <c r="J273" s="469"/>
      <c r="K273" s="469"/>
      <c r="L273" s="422" t="s">
        <v>223</v>
      </c>
      <c r="M273" s="423" t="s">
        <v>215</v>
      </c>
      <c r="N273" s="469" t="s">
        <v>576</v>
      </c>
      <c r="O273" s="469"/>
      <c r="P273" s="422" t="s">
        <v>846</v>
      </c>
      <c r="Q273" s="470">
        <v>3976042.18</v>
      </c>
      <c r="R273" s="470"/>
    </row>
    <row r="274" spans="2:18" x14ac:dyDescent="0.2">
      <c r="B274" s="471" t="s">
        <v>830</v>
      </c>
      <c r="C274" s="471"/>
      <c r="D274" s="471"/>
      <c r="E274" s="471"/>
      <c r="F274" s="471"/>
      <c r="G274" s="471"/>
      <c r="H274" s="469" t="s">
        <v>482</v>
      </c>
      <c r="I274" s="469"/>
      <c r="J274" s="469"/>
      <c r="K274" s="469"/>
      <c r="L274" s="422" t="s">
        <v>223</v>
      </c>
      <c r="M274" s="423" t="s">
        <v>215</v>
      </c>
      <c r="N274" s="469" t="s">
        <v>576</v>
      </c>
      <c r="O274" s="469"/>
      <c r="P274" s="422" t="s">
        <v>739</v>
      </c>
      <c r="Q274" s="470">
        <v>349534.61</v>
      </c>
      <c r="R274" s="470"/>
    </row>
    <row r="275" spans="2:18" x14ac:dyDescent="0.2">
      <c r="B275" s="471" t="s">
        <v>976</v>
      </c>
      <c r="C275" s="471"/>
      <c r="D275" s="471"/>
      <c r="E275" s="471"/>
      <c r="F275" s="471"/>
      <c r="G275" s="471"/>
      <c r="H275" s="469" t="s">
        <v>482</v>
      </c>
      <c r="I275" s="469"/>
      <c r="J275" s="469"/>
      <c r="K275" s="469"/>
      <c r="L275" s="422" t="s">
        <v>223</v>
      </c>
      <c r="M275" s="423" t="s">
        <v>215</v>
      </c>
      <c r="N275" s="469" t="s">
        <v>977</v>
      </c>
      <c r="O275" s="469"/>
      <c r="P275" s="422"/>
      <c r="Q275" s="470">
        <v>84770119.709999993</v>
      </c>
      <c r="R275" s="470"/>
    </row>
    <row r="276" spans="2:18" x14ac:dyDescent="0.2">
      <c r="B276" s="471" t="s">
        <v>581</v>
      </c>
      <c r="C276" s="471"/>
      <c r="D276" s="471"/>
      <c r="E276" s="471"/>
      <c r="F276" s="471"/>
      <c r="G276" s="471"/>
      <c r="H276" s="469" t="s">
        <v>482</v>
      </c>
      <c r="I276" s="469"/>
      <c r="J276" s="469"/>
      <c r="K276" s="469"/>
      <c r="L276" s="422" t="s">
        <v>223</v>
      </c>
      <c r="M276" s="423" t="s">
        <v>215</v>
      </c>
      <c r="N276" s="469" t="s">
        <v>582</v>
      </c>
      <c r="O276" s="469"/>
      <c r="P276" s="424"/>
      <c r="Q276" s="470">
        <v>58552386.270000003</v>
      </c>
      <c r="R276" s="470"/>
    </row>
    <row r="277" spans="2:18" x14ac:dyDescent="0.2">
      <c r="B277" s="471" t="s">
        <v>845</v>
      </c>
      <c r="C277" s="471"/>
      <c r="D277" s="471"/>
      <c r="E277" s="471"/>
      <c r="F277" s="471"/>
      <c r="G277" s="471"/>
      <c r="H277" s="469" t="s">
        <v>482</v>
      </c>
      <c r="I277" s="469"/>
      <c r="J277" s="469"/>
      <c r="K277" s="469"/>
      <c r="L277" s="422" t="s">
        <v>223</v>
      </c>
      <c r="M277" s="423" t="s">
        <v>215</v>
      </c>
      <c r="N277" s="469" t="s">
        <v>582</v>
      </c>
      <c r="O277" s="469"/>
      <c r="P277" s="422" t="s">
        <v>846</v>
      </c>
      <c r="Q277" s="470">
        <v>53050129.270000003</v>
      </c>
      <c r="R277" s="470"/>
    </row>
    <row r="278" spans="2:18" x14ac:dyDescent="0.2">
      <c r="B278" s="471" t="s">
        <v>830</v>
      </c>
      <c r="C278" s="471"/>
      <c r="D278" s="471"/>
      <c r="E278" s="471"/>
      <c r="F278" s="471"/>
      <c r="G278" s="471"/>
      <c r="H278" s="469" t="s">
        <v>482</v>
      </c>
      <c r="I278" s="469"/>
      <c r="J278" s="469"/>
      <c r="K278" s="469"/>
      <c r="L278" s="422" t="s">
        <v>223</v>
      </c>
      <c r="M278" s="423" t="s">
        <v>215</v>
      </c>
      <c r="N278" s="469" t="s">
        <v>582</v>
      </c>
      <c r="O278" s="469"/>
      <c r="P278" s="422" t="s">
        <v>739</v>
      </c>
      <c r="Q278" s="470">
        <v>5405257</v>
      </c>
      <c r="R278" s="470"/>
    </row>
    <row r="279" spans="2:18" x14ac:dyDescent="0.2">
      <c r="B279" s="471" t="s">
        <v>831</v>
      </c>
      <c r="C279" s="471"/>
      <c r="D279" s="471"/>
      <c r="E279" s="471"/>
      <c r="F279" s="471"/>
      <c r="G279" s="471"/>
      <c r="H279" s="469" t="s">
        <v>482</v>
      </c>
      <c r="I279" s="469"/>
      <c r="J279" s="469"/>
      <c r="K279" s="469"/>
      <c r="L279" s="422" t="s">
        <v>223</v>
      </c>
      <c r="M279" s="423" t="s">
        <v>215</v>
      </c>
      <c r="N279" s="469" t="s">
        <v>582</v>
      </c>
      <c r="O279" s="469"/>
      <c r="P279" s="422" t="s">
        <v>822</v>
      </c>
      <c r="Q279" s="470">
        <v>97000</v>
      </c>
      <c r="R279" s="470"/>
    </row>
    <row r="280" spans="2:18" x14ac:dyDescent="0.2">
      <c r="B280" s="471" t="s">
        <v>978</v>
      </c>
      <c r="C280" s="471"/>
      <c r="D280" s="471"/>
      <c r="E280" s="471"/>
      <c r="F280" s="471"/>
      <c r="G280" s="471"/>
      <c r="H280" s="469" t="s">
        <v>482</v>
      </c>
      <c r="I280" s="469"/>
      <c r="J280" s="469"/>
      <c r="K280" s="469"/>
      <c r="L280" s="422" t="s">
        <v>223</v>
      </c>
      <c r="M280" s="423" t="s">
        <v>215</v>
      </c>
      <c r="N280" s="469" t="s">
        <v>979</v>
      </c>
      <c r="O280" s="469"/>
      <c r="P280" s="424"/>
      <c r="Q280" s="470">
        <v>300000</v>
      </c>
      <c r="R280" s="470"/>
    </row>
    <row r="281" spans="2:18" x14ac:dyDescent="0.2">
      <c r="B281" s="471" t="s">
        <v>830</v>
      </c>
      <c r="C281" s="471"/>
      <c r="D281" s="471"/>
      <c r="E281" s="471"/>
      <c r="F281" s="471"/>
      <c r="G281" s="471"/>
      <c r="H281" s="469" t="s">
        <v>482</v>
      </c>
      <c r="I281" s="469"/>
      <c r="J281" s="469"/>
      <c r="K281" s="469"/>
      <c r="L281" s="422" t="s">
        <v>223</v>
      </c>
      <c r="M281" s="423" t="s">
        <v>215</v>
      </c>
      <c r="N281" s="469" t="s">
        <v>979</v>
      </c>
      <c r="O281" s="469"/>
      <c r="P281" s="422" t="s">
        <v>739</v>
      </c>
      <c r="Q281" s="470">
        <v>300000</v>
      </c>
      <c r="R281" s="470"/>
    </row>
    <row r="282" spans="2:18" x14ac:dyDescent="0.2">
      <c r="B282" s="471" t="s">
        <v>578</v>
      </c>
      <c r="C282" s="471"/>
      <c r="D282" s="471"/>
      <c r="E282" s="471"/>
      <c r="F282" s="471"/>
      <c r="G282" s="471"/>
      <c r="H282" s="469" t="s">
        <v>482</v>
      </c>
      <c r="I282" s="469"/>
      <c r="J282" s="469"/>
      <c r="K282" s="469"/>
      <c r="L282" s="422" t="s">
        <v>223</v>
      </c>
      <c r="M282" s="423" t="s">
        <v>215</v>
      </c>
      <c r="N282" s="469" t="s">
        <v>579</v>
      </c>
      <c r="O282" s="469"/>
      <c r="P282" s="424"/>
      <c r="Q282" s="470">
        <v>3627072.1</v>
      </c>
      <c r="R282" s="470"/>
    </row>
    <row r="283" spans="2:18" x14ac:dyDescent="0.2">
      <c r="B283" s="471" t="s">
        <v>845</v>
      </c>
      <c r="C283" s="471"/>
      <c r="D283" s="471"/>
      <c r="E283" s="471"/>
      <c r="F283" s="471"/>
      <c r="G283" s="471"/>
      <c r="H283" s="469" t="s">
        <v>482</v>
      </c>
      <c r="I283" s="469"/>
      <c r="J283" s="469"/>
      <c r="K283" s="469"/>
      <c r="L283" s="422" t="s">
        <v>223</v>
      </c>
      <c r="M283" s="423" t="s">
        <v>215</v>
      </c>
      <c r="N283" s="469" t="s">
        <v>579</v>
      </c>
      <c r="O283" s="469"/>
      <c r="P283" s="422" t="s">
        <v>846</v>
      </c>
      <c r="Q283" s="470">
        <v>2449967.17</v>
      </c>
      <c r="R283" s="470"/>
    </row>
    <row r="284" spans="2:18" x14ac:dyDescent="0.2">
      <c r="B284" s="471" t="s">
        <v>848</v>
      </c>
      <c r="C284" s="471"/>
      <c r="D284" s="471"/>
      <c r="E284" s="471"/>
      <c r="F284" s="471"/>
      <c r="G284" s="471"/>
      <c r="H284" s="469" t="s">
        <v>482</v>
      </c>
      <c r="I284" s="469"/>
      <c r="J284" s="469"/>
      <c r="K284" s="469"/>
      <c r="L284" s="422" t="s">
        <v>223</v>
      </c>
      <c r="M284" s="423" t="s">
        <v>215</v>
      </c>
      <c r="N284" s="469" t="s">
        <v>579</v>
      </c>
      <c r="O284" s="469"/>
      <c r="P284" s="422" t="s">
        <v>849</v>
      </c>
      <c r="Q284" s="470">
        <v>1177104.93</v>
      </c>
      <c r="R284" s="470"/>
    </row>
    <row r="285" spans="2:18" x14ac:dyDescent="0.2">
      <c r="B285" s="471" t="s">
        <v>980</v>
      </c>
      <c r="C285" s="471"/>
      <c r="D285" s="471"/>
      <c r="E285" s="471"/>
      <c r="F285" s="471"/>
      <c r="G285" s="471"/>
      <c r="H285" s="469" t="s">
        <v>482</v>
      </c>
      <c r="I285" s="469"/>
      <c r="J285" s="469"/>
      <c r="K285" s="469"/>
      <c r="L285" s="422" t="s">
        <v>223</v>
      </c>
      <c r="M285" s="423" t="s">
        <v>215</v>
      </c>
      <c r="N285" s="469" t="s">
        <v>980</v>
      </c>
      <c r="O285" s="469"/>
      <c r="P285" s="422"/>
      <c r="Q285" s="470">
        <v>22290661.34</v>
      </c>
      <c r="R285" s="470"/>
    </row>
    <row r="286" spans="2:18" x14ac:dyDescent="0.2">
      <c r="B286" s="471" t="s">
        <v>583</v>
      </c>
      <c r="C286" s="471"/>
      <c r="D286" s="471"/>
      <c r="E286" s="471"/>
      <c r="F286" s="471"/>
      <c r="G286" s="471"/>
      <c r="H286" s="469" t="s">
        <v>482</v>
      </c>
      <c r="I286" s="469"/>
      <c r="J286" s="469"/>
      <c r="K286" s="469"/>
      <c r="L286" s="422" t="s">
        <v>223</v>
      </c>
      <c r="M286" s="423" t="s">
        <v>215</v>
      </c>
      <c r="N286" s="469" t="s">
        <v>584</v>
      </c>
      <c r="O286" s="469"/>
      <c r="P286" s="424"/>
      <c r="Q286" s="470">
        <v>22290661.34</v>
      </c>
      <c r="R286" s="470"/>
    </row>
    <row r="287" spans="2:18" x14ac:dyDescent="0.2">
      <c r="B287" s="471" t="s">
        <v>845</v>
      </c>
      <c r="C287" s="471"/>
      <c r="D287" s="471"/>
      <c r="E287" s="471"/>
      <c r="F287" s="471"/>
      <c r="G287" s="471"/>
      <c r="H287" s="469" t="s">
        <v>482</v>
      </c>
      <c r="I287" s="469"/>
      <c r="J287" s="469"/>
      <c r="K287" s="469"/>
      <c r="L287" s="422" t="s">
        <v>223</v>
      </c>
      <c r="M287" s="423" t="s">
        <v>215</v>
      </c>
      <c r="N287" s="469" t="s">
        <v>584</v>
      </c>
      <c r="O287" s="469"/>
      <c r="P287" s="422" t="s">
        <v>846</v>
      </c>
      <c r="Q287" s="470">
        <v>19413824.140000001</v>
      </c>
      <c r="R287" s="470"/>
    </row>
    <row r="288" spans="2:18" x14ac:dyDescent="0.2">
      <c r="B288" s="471" t="s">
        <v>830</v>
      </c>
      <c r="C288" s="471"/>
      <c r="D288" s="471"/>
      <c r="E288" s="471"/>
      <c r="F288" s="471"/>
      <c r="G288" s="471"/>
      <c r="H288" s="469" t="s">
        <v>482</v>
      </c>
      <c r="I288" s="469"/>
      <c r="J288" s="469"/>
      <c r="K288" s="469"/>
      <c r="L288" s="422" t="s">
        <v>223</v>
      </c>
      <c r="M288" s="423" t="s">
        <v>215</v>
      </c>
      <c r="N288" s="469" t="s">
        <v>584</v>
      </c>
      <c r="O288" s="469"/>
      <c r="P288" s="422" t="s">
        <v>739</v>
      </c>
      <c r="Q288" s="470">
        <v>2856837.2</v>
      </c>
      <c r="R288" s="470"/>
    </row>
    <row r="289" spans="2:18" x14ac:dyDescent="0.2">
      <c r="B289" s="471" t="s">
        <v>831</v>
      </c>
      <c r="C289" s="471"/>
      <c r="D289" s="471"/>
      <c r="E289" s="471"/>
      <c r="F289" s="471"/>
      <c r="G289" s="471"/>
      <c r="H289" s="469" t="s">
        <v>482</v>
      </c>
      <c r="I289" s="469"/>
      <c r="J289" s="469"/>
      <c r="K289" s="469"/>
      <c r="L289" s="422" t="s">
        <v>223</v>
      </c>
      <c r="M289" s="423" t="s">
        <v>215</v>
      </c>
      <c r="N289" s="469" t="s">
        <v>584</v>
      </c>
      <c r="O289" s="469"/>
      <c r="P289" s="422" t="s">
        <v>822</v>
      </c>
      <c r="Q289" s="470">
        <v>20000</v>
      </c>
      <c r="R289" s="470"/>
    </row>
    <row r="290" spans="2:18" x14ac:dyDescent="0.2">
      <c r="B290" s="478" t="s">
        <v>993</v>
      </c>
      <c r="C290" s="478"/>
      <c r="D290" s="478"/>
      <c r="E290" s="478"/>
      <c r="F290" s="478"/>
      <c r="G290" s="478"/>
      <c r="H290" s="472" t="s">
        <v>482</v>
      </c>
      <c r="I290" s="472"/>
      <c r="J290" s="472"/>
      <c r="K290" s="472"/>
      <c r="L290" s="420" t="s">
        <v>223</v>
      </c>
      <c r="M290" s="421" t="s">
        <v>215</v>
      </c>
      <c r="N290" s="472" t="s">
        <v>994</v>
      </c>
      <c r="O290" s="472"/>
      <c r="P290" s="420"/>
      <c r="Q290" s="473">
        <v>25000</v>
      </c>
      <c r="R290" s="473"/>
    </row>
    <row r="291" spans="2:18" x14ac:dyDescent="0.2">
      <c r="B291" s="471" t="s">
        <v>995</v>
      </c>
      <c r="C291" s="471"/>
      <c r="D291" s="471"/>
      <c r="E291" s="471"/>
      <c r="F291" s="471"/>
      <c r="G291" s="471"/>
      <c r="H291" s="469" t="s">
        <v>482</v>
      </c>
      <c r="I291" s="469"/>
      <c r="J291" s="469"/>
      <c r="K291" s="469"/>
      <c r="L291" s="422" t="s">
        <v>223</v>
      </c>
      <c r="M291" s="423" t="s">
        <v>215</v>
      </c>
      <c r="N291" s="469" t="s">
        <v>611</v>
      </c>
      <c r="O291" s="469"/>
      <c r="P291" s="424"/>
      <c r="Q291" s="470">
        <v>25000</v>
      </c>
      <c r="R291" s="470"/>
    </row>
    <row r="292" spans="2:18" x14ac:dyDescent="0.2">
      <c r="B292" s="471" t="s">
        <v>1038</v>
      </c>
      <c r="C292" s="471"/>
      <c r="D292" s="471"/>
      <c r="E292" s="471"/>
      <c r="F292" s="471"/>
      <c r="G292" s="471"/>
      <c r="H292" s="469" t="s">
        <v>482</v>
      </c>
      <c r="I292" s="469"/>
      <c r="J292" s="469"/>
      <c r="K292" s="469"/>
      <c r="L292" s="422" t="s">
        <v>223</v>
      </c>
      <c r="M292" s="423" t="s">
        <v>215</v>
      </c>
      <c r="N292" s="469" t="s">
        <v>611</v>
      </c>
      <c r="O292" s="469"/>
      <c r="P292" s="422" t="s">
        <v>1039</v>
      </c>
      <c r="Q292" s="470">
        <v>25000</v>
      </c>
      <c r="R292" s="470"/>
    </row>
    <row r="293" spans="2:18" x14ac:dyDescent="0.2">
      <c r="B293" s="478" t="s">
        <v>833</v>
      </c>
      <c r="C293" s="478"/>
      <c r="D293" s="478"/>
      <c r="E293" s="478"/>
      <c r="F293" s="478"/>
      <c r="G293" s="478"/>
      <c r="H293" s="472" t="s">
        <v>482</v>
      </c>
      <c r="I293" s="472"/>
      <c r="J293" s="472"/>
      <c r="K293" s="472"/>
      <c r="L293" s="420" t="s">
        <v>223</v>
      </c>
      <c r="M293" s="421" t="s">
        <v>219</v>
      </c>
      <c r="N293" s="472" t="s">
        <v>834</v>
      </c>
      <c r="O293" s="472"/>
      <c r="P293" s="420"/>
      <c r="Q293" s="473">
        <v>75000</v>
      </c>
      <c r="R293" s="473"/>
    </row>
    <row r="294" spans="2:18" x14ac:dyDescent="0.2">
      <c r="B294" s="471" t="s">
        <v>843</v>
      </c>
      <c r="C294" s="471"/>
      <c r="D294" s="471"/>
      <c r="E294" s="471"/>
      <c r="F294" s="471"/>
      <c r="G294" s="471"/>
      <c r="H294" s="469" t="s">
        <v>482</v>
      </c>
      <c r="I294" s="469"/>
      <c r="J294" s="469"/>
      <c r="K294" s="469"/>
      <c r="L294" s="422" t="s">
        <v>223</v>
      </c>
      <c r="M294" s="423" t="s">
        <v>219</v>
      </c>
      <c r="N294" s="469" t="s">
        <v>844</v>
      </c>
      <c r="O294" s="469"/>
      <c r="P294" s="422"/>
      <c r="Q294" s="470">
        <v>75000</v>
      </c>
      <c r="R294" s="470"/>
    </row>
    <row r="295" spans="2:18" x14ac:dyDescent="0.2">
      <c r="B295" s="471" t="s">
        <v>585</v>
      </c>
      <c r="C295" s="471"/>
      <c r="D295" s="471"/>
      <c r="E295" s="471"/>
      <c r="F295" s="471"/>
      <c r="G295" s="471"/>
      <c r="H295" s="469" t="s">
        <v>482</v>
      </c>
      <c r="I295" s="469"/>
      <c r="J295" s="469"/>
      <c r="K295" s="469"/>
      <c r="L295" s="422" t="s">
        <v>223</v>
      </c>
      <c r="M295" s="423" t="s">
        <v>219</v>
      </c>
      <c r="N295" s="469" t="s">
        <v>586</v>
      </c>
      <c r="O295" s="469"/>
      <c r="P295" s="424"/>
      <c r="Q295" s="470">
        <v>75000</v>
      </c>
      <c r="R295" s="470"/>
    </row>
    <row r="296" spans="2:18" x14ac:dyDescent="0.2">
      <c r="B296" s="471" t="s">
        <v>830</v>
      </c>
      <c r="C296" s="471"/>
      <c r="D296" s="471"/>
      <c r="E296" s="471"/>
      <c r="F296" s="471"/>
      <c r="G296" s="471"/>
      <c r="H296" s="469" t="s">
        <v>482</v>
      </c>
      <c r="I296" s="469"/>
      <c r="J296" s="469"/>
      <c r="K296" s="469"/>
      <c r="L296" s="422" t="s">
        <v>223</v>
      </c>
      <c r="M296" s="423" t="s">
        <v>219</v>
      </c>
      <c r="N296" s="469" t="s">
        <v>586</v>
      </c>
      <c r="O296" s="469"/>
      <c r="P296" s="422" t="s">
        <v>739</v>
      </c>
      <c r="Q296" s="470">
        <v>75000</v>
      </c>
      <c r="R296" s="470"/>
    </row>
    <row r="297" spans="2:18" x14ac:dyDescent="0.2">
      <c r="B297" s="478" t="s">
        <v>1102</v>
      </c>
      <c r="C297" s="478"/>
      <c r="D297" s="478"/>
      <c r="E297" s="478"/>
      <c r="F297" s="478"/>
      <c r="G297" s="478"/>
      <c r="H297" s="472" t="s">
        <v>482</v>
      </c>
      <c r="I297" s="472"/>
      <c r="J297" s="472"/>
      <c r="K297" s="472"/>
      <c r="L297" s="420" t="s">
        <v>223</v>
      </c>
      <c r="M297" s="421" t="s">
        <v>219</v>
      </c>
      <c r="N297" s="472" t="s">
        <v>982</v>
      </c>
      <c r="O297" s="472"/>
      <c r="P297" s="420"/>
      <c r="Q297" s="473">
        <v>310000</v>
      </c>
      <c r="R297" s="473"/>
    </row>
    <row r="298" spans="2:18" x14ac:dyDescent="0.2">
      <c r="B298" s="471" t="s">
        <v>1103</v>
      </c>
      <c r="C298" s="471"/>
      <c r="D298" s="471"/>
      <c r="E298" s="471"/>
      <c r="F298" s="471"/>
      <c r="G298" s="471"/>
      <c r="H298" s="469" t="s">
        <v>482</v>
      </c>
      <c r="I298" s="469"/>
      <c r="J298" s="469"/>
      <c r="K298" s="469"/>
      <c r="L298" s="422" t="s">
        <v>223</v>
      </c>
      <c r="M298" s="423" t="s">
        <v>219</v>
      </c>
      <c r="N298" s="469" t="s">
        <v>984</v>
      </c>
      <c r="O298" s="469"/>
      <c r="P298" s="422"/>
      <c r="Q298" s="470">
        <v>310000</v>
      </c>
      <c r="R298" s="470"/>
    </row>
    <row r="299" spans="2:18" x14ac:dyDescent="0.2">
      <c r="B299" s="471" t="s">
        <v>1104</v>
      </c>
      <c r="C299" s="471"/>
      <c r="D299" s="471"/>
      <c r="E299" s="471"/>
      <c r="F299" s="471"/>
      <c r="G299" s="471"/>
      <c r="H299" s="469" t="s">
        <v>482</v>
      </c>
      <c r="I299" s="469"/>
      <c r="J299" s="469"/>
      <c r="K299" s="469"/>
      <c r="L299" s="422" t="s">
        <v>223</v>
      </c>
      <c r="M299" s="423" t="s">
        <v>219</v>
      </c>
      <c r="N299" s="469" t="s">
        <v>638</v>
      </c>
      <c r="O299" s="469"/>
      <c r="P299" s="424"/>
      <c r="Q299" s="470">
        <v>310000</v>
      </c>
      <c r="R299" s="470"/>
    </row>
    <row r="300" spans="2:18" x14ac:dyDescent="0.2">
      <c r="B300" s="471" t="s">
        <v>830</v>
      </c>
      <c r="C300" s="471"/>
      <c r="D300" s="471"/>
      <c r="E300" s="471"/>
      <c r="F300" s="471"/>
      <c r="G300" s="471"/>
      <c r="H300" s="469" t="s">
        <v>482</v>
      </c>
      <c r="I300" s="469"/>
      <c r="J300" s="469"/>
      <c r="K300" s="469"/>
      <c r="L300" s="422" t="s">
        <v>223</v>
      </c>
      <c r="M300" s="423" t="s">
        <v>219</v>
      </c>
      <c r="N300" s="469" t="s">
        <v>638</v>
      </c>
      <c r="O300" s="469"/>
      <c r="P300" s="422" t="s">
        <v>739</v>
      </c>
      <c r="Q300" s="470">
        <v>310000</v>
      </c>
      <c r="R300" s="470"/>
    </row>
    <row r="301" spans="2:18" x14ac:dyDescent="0.2">
      <c r="B301" s="478" t="s">
        <v>833</v>
      </c>
      <c r="C301" s="478"/>
      <c r="D301" s="478"/>
      <c r="E301" s="478"/>
      <c r="F301" s="478"/>
      <c r="G301" s="478"/>
      <c r="H301" s="472" t="s">
        <v>482</v>
      </c>
      <c r="I301" s="472"/>
      <c r="J301" s="472"/>
      <c r="K301" s="472"/>
      <c r="L301" s="420" t="s">
        <v>223</v>
      </c>
      <c r="M301" s="421" t="s">
        <v>223</v>
      </c>
      <c r="N301" s="472" t="s">
        <v>834</v>
      </c>
      <c r="O301" s="472"/>
      <c r="P301" s="420"/>
      <c r="Q301" s="473">
        <v>4400193.93</v>
      </c>
      <c r="R301" s="473"/>
    </row>
    <row r="302" spans="2:18" x14ac:dyDescent="0.2">
      <c r="B302" s="471" t="s">
        <v>843</v>
      </c>
      <c r="C302" s="471"/>
      <c r="D302" s="471"/>
      <c r="E302" s="471"/>
      <c r="F302" s="471"/>
      <c r="G302" s="471"/>
      <c r="H302" s="469" t="s">
        <v>482</v>
      </c>
      <c r="I302" s="469"/>
      <c r="J302" s="469"/>
      <c r="K302" s="469"/>
      <c r="L302" s="422" t="s">
        <v>223</v>
      </c>
      <c r="M302" s="423" t="s">
        <v>223</v>
      </c>
      <c r="N302" s="469" t="s">
        <v>844</v>
      </c>
      <c r="O302" s="469"/>
      <c r="P302" s="422"/>
      <c r="Q302" s="470">
        <v>4400193.93</v>
      </c>
      <c r="R302" s="470"/>
    </row>
    <row r="303" spans="2:18" x14ac:dyDescent="0.2">
      <c r="B303" s="471" t="s">
        <v>1105</v>
      </c>
      <c r="C303" s="471"/>
      <c r="D303" s="471"/>
      <c r="E303" s="471"/>
      <c r="F303" s="471"/>
      <c r="G303" s="471"/>
      <c r="H303" s="469" t="s">
        <v>482</v>
      </c>
      <c r="I303" s="469"/>
      <c r="J303" s="469"/>
      <c r="K303" s="469"/>
      <c r="L303" s="422" t="s">
        <v>223</v>
      </c>
      <c r="M303" s="423" t="s">
        <v>223</v>
      </c>
      <c r="N303" s="469" t="s">
        <v>1106</v>
      </c>
      <c r="O303" s="469"/>
      <c r="P303" s="424"/>
      <c r="Q303" s="470">
        <v>445.08</v>
      </c>
      <c r="R303" s="470"/>
    </row>
    <row r="304" spans="2:18" x14ac:dyDescent="0.2">
      <c r="B304" s="471" t="s">
        <v>830</v>
      </c>
      <c r="C304" s="471"/>
      <c r="D304" s="471"/>
      <c r="E304" s="471"/>
      <c r="F304" s="471"/>
      <c r="G304" s="471"/>
      <c r="H304" s="469" t="s">
        <v>482</v>
      </c>
      <c r="I304" s="469"/>
      <c r="J304" s="469"/>
      <c r="K304" s="469"/>
      <c r="L304" s="422" t="s">
        <v>223</v>
      </c>
      <c r="M304" s="423" t="s">
        <v>223</v>
      </c>
      <c r="N304" s="469" t="s">
        <v>1106</v>
      </c>
      <c r="O304" s="469"/>
      <c r="P304" s="422" t="s">
        <v>739</v>
      </c>
      <c r="Q304" s="470">
        <v>445.08</v>
      </c>
      <c r="R304" s="470"/>
    </row>
    <row r="305" spans="2:18" x14ac:dyDescent="0.2">
      <c r="B305" s="471" t="s">
        <v>590</v>
      </c>
      <c r="C305" s="471"/>
      <c r="D305" s="471"/>
      <c r="E305" s="471"/>
      <c r="F305" s="471"/>
      <c r="G305" s="471"/>
      <c r="H305" s="469" t="s">
        <v>482</v>
      </c>
      <c r="I305" s="469"/>
      <c r="J305" s="469"/>
      <c r="K305" s="469"/>
      <c r="L305" s="422" t="s">
        <v>223</v>
      </c>
      <c r="M305" s="423" t="s">
        <v>223</v>
      </c>
      <c r="N305" s="469" t="s">
        <v>591</v>
      </c>
      <c r="O305" s="469"/>
      <c r="P305" s="424"/>
      <c r="Q305" s="470">
        <v>4246744.83</v>
      </c>
      <c r="R305" s="470"/>
    </row>
    <row r="306" spans="2:18" x14ac:dyDescent="0.2">
      <c r="B306" s="471" t="s">
        <v>830</v>
      </c>
      <c r="C306" s="471"/>
      <c r="D306" s="471"/>
      <c r="E306" s="471"/>
      <c r="F306" s="471"/>
      <c r="G306" s="471"/>
      <c r="H306" s="469" t="s">
        <v>482</v>
      </c>
      <c r="I306" s="469"/>
      <c r="J306" s="469"/>
      <c r="K306" s="469"/>
      <c r="L306" s="422" t="s">
        <v>223</v>
      </c>
      <c r="M306" s="423" t="s">
        <v>223</v>
      </c>
      <c r="N306" s="469" t="s">
        <v>591</v>
      </c>
      <c r="O306" s="469"/>
      <c r="P306" s="422" t="s">
        <v>739</v>
      </c>
      <c r="Q306" s="470">
        <v>3275704.83</v>
      </c>
      <c r="R306" s="470"/>
    </row>
    <row r="307" spans="2:18" x14ac:dyDescent="0.2">
      <c r="B307" s="471" t="s">
        <v>848</v>
      </c>
      <c r="C307" s="471"/>
      <c r="D307" s="471"/>
      <c r="E307" s="471"/>
      <c r="F307" s="471"/>
      <c r="G307" s="471"/>
      <c r="H307" s="469" t="s">
        <v>482</v>
      </c>
      <c r="I307" s="469"/>
      <c r="J307" s="469"/>
      <c r="K307" s="469"/>
      <c r="L307" s="422" t="s">
        <v>223</v>
      </c>
      <c r="M307" s="423" t="s">
        <v>223</v>
      </c>
      <c r="N307" s="469" t="s">
        <v>591</v>
      </c>
      <c r="O307" s="469"/>
      <c r="P307" s="422" t="s">
        <v>849</v>
      </c>
      <c r="Q307" s="470">
        <v>971040</v>
      </c>
      <c r="R307" s="470"/>
    </row>
    <row r="308" spans="2:18" x14ac:dyDescent="0.2">
      <c r="B308" s="471" t="s">
        <v>1107</v>
      </c>
      <c r="C308" s="471"/>
      <c r="D308" s="471"/>
      <c r="E308" s="471"/>
      <c r="F308" s="471"/>
      <c r="G308" s="471"/>
      <c r="H308" s="469" t="s">
        <v>482</v>
      </c>
      <c r="I308" s="469"/>
      <c r="J308" s="469"/>
      <c r="K308" s="469"/>
      <c r="L308" s="422" t="s">
        <v>223</v>
      </c>
      <c r="M308" s="423" t="s">
        <v>223</v>
      </c>
      <c r="N308" s="469" t="s">
        <v>1108</v>
      </c>
      <c r="O308" s="469"/>
      <c r="P308" s="424"/>
      <c r="Q308" s="470">
        <v>73004.02</v>
      </c>
      <c r="R308" s="470"/>
    </row>
    <row r="309" spans="2:18" x14ac:dyDescent="0.2">
      <c r="B309" s="471" t="s">
        <v>848</v>
      </c>
      <c r="C309" s="471"/>
      <c r="D309" s="471"/>
      <c r="E309" s="471"/>
      <c r="F309" s="471"/>
      <c r="G309" s="471"/>
      <c r="H309" s="469" t="s">
        <v>482</v>
      </c>
      <c r="I309" s="469"/>
      <c r="J309" s="469"/>
      <c r="K309" s="469"/>
      <c r="L309" s="422" t="s">
        <v>223</v>
      </c>
      <c r="M309" s="423" t="s">
        <v>223</v>
      </c>
      <c r="N309" s="469" t="s">
        <v>1108</v>
      </c>
      <c r="O309" s="469"/>
      <c r="P309" s="422" t="s">
        <v>849</v>
      </c>
      <c r="Q309" s="470">
        <v>73004.02</v>
      </c>
      <c r="R309" s="470"/>
    </row>
    <row r="310" spans="2:18" x14ac:dyDescent="0.2">
      <c r="B310" s="471" t="s">
        <v>986</v>
      </c>
      <c r="C310" s="471"/>
      <c r="D310" s="471"/>
      <c r="E310" s="471"/>
      <c r="F310" s="471"/>
      <c r="G310" s="471"/>
      <c r="H310" s="469" t="s">
        <v>482</v>
      </c>
      <c r="I310" s="469"/>
      <c r="J310" s="469"/>
      <c r="K310" s="469"/>
      <c r="L310" s="422" t="s">
        <v>223</v>
      </c>
      <c r="M310" s="423" t="s">
        <v>223</v>
      </c>
      <c r="N310" s="469" t="s">
        <v>986</v>
      </c>
      <c r="O310" s="469"/>
      <c r="P310" s="422"/>
      <c r="Q310" s="470">
        <v>80000</v>
      </c>
      <c r="R310" s="470"/>
    </row>
    <row r="311" spans="2:18" x14ac:dyDescent="0.2">
      <c r="B311" s="471" t="s">
        <v>592</v>
      </c>
      <c r="C311" s="471"/>
      <c r="D311" s="471"/>
      <c r="E311" s="471"/>
      <c r="F311" s="471"/>
      <c r="G311" s="471"/>
      <c r="H311" s="469" t="s">
        <v>482</v>
      </c>
      <c r="I311" s="469"/>
      <c r="J311" s="469"/>
      <c r="K311" s="469"/>
      <c r="L311" s="422" t="s">
        <v>223</v>
      </c>
      <c r="M311" s="423" t="s">
        <v>223</v>
      </c>
      <c r="N311" s="469" t="s">
        <v>593</v>
      </c>
      <c r="O311" s="469"/>
      <c r="P311" s="424"/>
      <c r="Q311" s="470">
        <v>80000</v>
      </c>
      <c r="R311" s="470"/>
    </row>
    <row r="312" spans="2:18" x14ac:dyDescent="0.2">
      <c r="B312" s="471" t="s">
        <v>830</v>
      </c>
      <c r="C312" s="471"/>
      <c r="D312" s="471"/>
      <c r="E312" s="471"/>
      <c r="F312" s="471"/>
      <c r="G312" s="471"/>
      <c r="H312" s="469" t="s">
        <v>482</v>
      </c>
      <c r="I312" s="469"/>
      <c r="J312" s="469"/>
      <c r="K312" s="469"/>
      <c r="L312" s="422" t="s">
        <v>223</v>
      </c>
      <c r="M312" s="423" t="s">
        <v>223</v>
      </c>
      <c r="N312" s="469" t="s">
        <v>593</v>
      </c>
      <c r="O312" s="469"/>
      <c r="P312" s="422" t="s">
        <v>739</v>
      </c>
      <c r="Q312" s="470">
        <v>80000</v>
      </c>
      <c r="R312" s="470"/>
    </row>
    <row r="313" spans="2:18" x14ac:dyDescent="0.2">
      <c r="B313" s="478" t="s">
        <v>1040</v>
      </c>
      <c r="C313" s="478"/>
      <c r="D313" s="478"/>
      <c r="E313" s="478"/>
      <c r="F313" s="478"/>
      <c r="G313" s="478"/>
      <c r="H313" s="472" t="s">
        <v>482</v>
      </c>
      <c r="I313" s="472"/>
      <c r="J313" s="472"/>
      <c r="K313" s="472"/>
      <c r="L313" s="420" t="s">
        <v>223</v>
      </c>
      <c r="M313" s="421" t="s">
        <v>223</v>
      </c>
      <c r="N313" s="472" t="s">
        <v>1041</v>
      </c>
      <c r="O313" s="472"/>
      <c r="P313" s="420"/>
      <c r="Q313" s="473">
        <v>21614285.710000001</v>
      </c>
      <c r="R313" s="473"/>
    </row>
    <row r="314" spans="2:18" x14ac:dyDescent="0.2">
      <c r="B314" s="471" t="s">
        <v>1042</v>
      </c>
      <c r="C314" s="471"/>
      <c r="D314" s="471"/>
      <c r="E314" s="471"/>
      <c r="F314" s="471"/>
      <c r="G314" s="471"/>
      <c r="H314" s="469" t="s">
        <v>482</v>
      </c>
      <c r="I314" s="469"/>
      <c r="J314" s="469"/>
      <c r="K314" s="469"/>
      <c r="L314" s="422" t="s">
        <v>223</v>
      </c>
      <c r="M314" s="423" t="s">
        <v>223</v>
      </c>
      <c r="N314" s="469" t="s">
        <v>1042</v>
      </c>
      <c r="O314" s="469"/>
      <c r="P314" s="422"/>
      <c r="Q314" s="470">
        <v>400000</v>
      </c>
      <c r="R314" s="470"/>
    </row>
    <row r="315" spans="2:18" x14ac:dyDescent="0.2">
      <c r="B315" s="471" t="s">
        <v>1043</v>
      </c>
      <c r="C315" s="471"/>
      <c r="D315" s="471"/>
      <c r="E315" s="471"/>
      <c r="F315" s="471"/>
      <c r="G315" s="471"/>
      <c r="H315" s="469" t="s">
        <v>482</v>
      </c>
      <c r="I315" s="469"/>
      <c r="J315" s="469"/>
      <c r="K315" s="469"/>
      <c r="L315" s="422" t="s">
        <v>223</v>
      </c>
      <c r="M315" s="423" t="s">
        <v>223</v>
      </c>
      <c r="N315" s="469" t="s">
        <v>1044</v>
      </c>
      <c r="O315" s="469"/>
      <c r="P315" s="424"/>
      <c r="Q315" s="470">
        <v>400000</v>
      </c>
      <c r="R315" s="470"/>
    </row>
    <row r="316" spans="2:18" x14ac:dyDescent="0.2">
      <c r="B316" s="471" t="s">
        <v>830</v>
      </c>
      <c r="C316" s="471"/>
      <c r="D316" s="471"/>
      <c r="E316" s="471"/>
      <c r="F316" s="471"/>
      <c r="G316" s="471"/>
      <c r="H316" s="469" t="s">
        <v>482</v>
      </c>
      <c r="I316" s="469"/>
      <c r="J316" s="469"/>
      <c r="K316" s="469"/>
      <c r="L316" s="422" t="s">
        <v>223</v>
      </c>
      <c r="M316" s="423" t="s">
        <v>223</v>
      </c>
      <c r="N316" s="469" t="s">
        <v>1044</v>
      </c>
      <c r="O316" s="469"/>
      <c r="P316" s="422" t="s">
        <v>739</v>
      </c>
      <c r="Q316" s="470">
        <v>300000</v>
      </c>
      <c r="R316" s="470"/>
    </row>
    <row r="317" spans="2:18" x14ac:dyDescent="0.2">
      <c r="B317" s="471" t="s">
        <v>1045</v>
      </c>
      <c r="C317" s="471"/>
      <c r="D317" s="471"/>
      <c r="E317" s="471"/>
      <c r="F317" s="471"/>
      <c r="G317" s="471"/>
      <c r="H317" s="469" t="s">
        <v>482</v>
      </c>
      <c r="I317" s="469"/>
      <c r="J317" s="469"/>
      <c r="K317" s="469"/>
      <c r="L317" s="422" t="s">
        <v>223</v>
      </c>
      <c r="M317" s="423" t="s">
        <v>223</v>
      </c>
      <c r="N317" s="469" t="s">
        <v>1044</v>
      </c>
      <c r="O317" s="469"/>
      <c r="P317" s="422" t="s">
        <v>1046</v>
      </c>
      <c r="Q317" s="470">
        <v>100000</v>
      </c>
      <c r="R317" s="470"/>
    </row>
    <row r="318" spans="2:18" x14ac:dyDescent="0.2">
      <c r="B318" s="471" t="s">
        <v>1047</v>
      </c>
      <c r="C318" s="471"/>
      <c r="D318" s="471"/>
      <c r="E318" s="471"/>
      <c r="F318" s="471"/>
      <c r="G318" s="471"/>
      <c r="H318" s="469" t="s">
        <v>482</v>
      </c>
      <c r="I318" s="469"/>
      <c r="J318" s="469"/>
      <c r="K318" s="469"/>
      <c r="L318" s="422" t="s">
        <v>223</v>
      </c>
      <c r="M318" s="423" t="s">
        <v>223</v>
      </c>
      <c r="N318" s="469" t="s">
        <v>1047</v>
      </c>
      <c r="O318" s="469"/>
      <c r="P318" s="422"/>
      <c r="Q318" s="470">
        <v>100000</v>
      </c>
      <c r="R318" s="470"/>
    </row>
    <row r="319" spans="2:18" x14ac:dyDescent="0.2">
      <c r="B319" s="471" t="s">
        <v>1048</v>
      </c>
      <c r="C319" s="471"/>
      <c r="D319" s="471"/>
      <c r="E319" s="471"/>
      <c r="F319" s="471"/>
      <c r="G319" s="471"/>
      <c r="H319" s="469" t="s">
        <v>482</v>
      </c>
      <c r="I319" s="469"/>
      <c r="J319" s="469"/>
      <c r="K319" s="469"/>
      <c r="L319" s="422" t="s">
        <v>223</v>
      </c>
      <c r="M319" s="423" t="s">
        <v>223</v>
      </c>
      <c r="N319" s="469" t="s">
        <v>1049</v>
      </c>
      <c r="O319" s="469"/>
      <c r="P319" s="424"/>
      <c r="Q319" s="470">
        <v>100000</v>
      </c>
      <c r="R319" s="470"/>
    </row>
    <row r="320" spans="2:18" x14ac:dyDescent="0.2">
      <c r="B320" s="471" t="s">
        <v>830</v>
      </c>
      <c r="C320" s="471"/>
      <c r="D320" s="471"/>
      <c r="E320" s="471"/>
      <c r="F320" s="471"/>
      <c r="G320" s="471"/>
      <c r="H320" s="469" t="s">
        <v>482</v>
      </c>
      <c r="I320" s="469"/>
      <c r="J320" s="469"/>
      <c r="K320" s="469"/>
      <c r="L320" s="422" t="s">
        <v>223</v>
      </c>
      <c r="M320" s="423" t="s">
        <v>223</v>
      </c>
      <c r="N320" s="469" t="s">
        <v>1049</v>
      </c>
      <c r="O320" s="469"/>
      <c r="P320" s="422" t="s">
        <v>739</v>
      </c>
      <c r="Q320" s="470">
        <v>100000</v>
      </c>
      <c r="R320" s="470"/>
    </row>
    <row r="321" spans="2:18" x14ac:dyDescent="0.2">
      <c r="B321" s="471" t="s">
        <v>1050</v>
      </c>
      <c r="C321" s="471"/>
      <c r="D321" s="471"/>
      <c r="E321" s="471"/>
      <c r="F321" s="471"/>
      <c r="G321" s="471"/>
      <c r="H321" s="469" t="s">
        <v>482</v>
      </c>
      <c r="I321" s="469"/>
      <c r="J321" s="469"/>
      <c r="K321" s="469"/>
      <c r="L321" s="422" t="s">
        <v>223</v>
      </c>
      <c r="M321" s="423" t="s">
        <v>223</v>
      </c>
      <c r="N321" s="469" t="s">
        <v>1050</v>
      </c>
      <c r="O321" s="469"/>
      <c r="P321" s="422"/>
      <c r="Q321" s="470">
        <v>20400000</v>
      </c>
      <c r="R321" s="470"/>
    </row>
    <row r="322" spans="2:18" x14ac:dyDescent="0.2">
      <c r="B322" s="471" t="s">
        <v>1051</v>
      </c>
      <c r="C322" s="471"/>
      <c r="D322" s="471"/>
      <c r="E322" s="471"/>
      <c r="F322" s="471"/>
      <c r="G322" s="471"/>
      <c r="H322" s="469" t="s">
        <v>482</v>
      </c>
      <c r="I322" s="469"/>
      <c r="J322" s="469"/>
      <c r="K322" s="469"/>
      <c r="L322" s="422" t="s">
        <v>223</v>
      </c>
      <c r="M322" s="423" t="s">
        <v>223</v>
      </c>
      <c r="N322" s="469" t="s">
        <v>1052</v>
      </c>
      <c r="O322" s="469"/>
      <c r="P322" s="424"/>
      <c r="Q322" s="470">
        <v>400000</v>
      </c>
      <c r="R322" s="470"/>
    </row>
    <row r="323" spans="2:18" x14ac:dyDescent="0.2">
      <c r="B323" s="471" t="s">
        <v>830</v>
      </c>
      <c r="C323" s="471"/>
      <c r="D323" s="471"/>
      <c r="E323" s="471"/>
      <c r="F323" s="471"/>
      <c r="G323" s="471"/>
      <c r="H323" s="469" t="s">
        <v>482</v>
      </c>
      <c r="I323" s="469"/>
      <c r="J323" s="469"/>
      <c r="K323" s="469"/>
      <c r="L323" s="422" t="s">
        <v>223</v>
      </c>
      <c r="M323" s="423" t="s">
        <v>223</v>
      </c>
      <c r="N323" s="469" t="s">
        <v>1052</v>
      </c>
      <c r="O323" s="469"/>
      <c r="P323" s="422" t="s">
        <v>739</v>
      </c>
      <c r="Q323" s="470">
        <v>400000</v>
      </c>
      <c r="R323" s="470"/>
    </row>
    <row r="324" spans="2:18" x14ac:dyDescent="0.2">
      <c r="B324" s="471" t="s">
        <v>1053</v>
      </c>
      <c r="C324" s="471"/>
      <c r="D324" s="471"/>
      <c r="E324" s="471"/>
      <c r="F324" s="471"/>
      <c r="G324" s="471"/>
      <c r="H324" s="469" t="s">
        <v>482</v>
      </c>
      <c r="I324" s="469"/>
      <c r="J324" s="469"/>
      <c r="K324" s="469"/>
      <c r="L324" s="422" t="s">
        <v>223</v>
      </c>
      <c r="M324" s="423" t="s">
        <v>223</v>
      </c>
      <c r="N324" s="469" t="s">
        <v>1054</v>
      </c>
      <c r="O324" s="469"/>
      <c r="P324" s="424"/>
      <c r="Q324" s="470">
        <v>20000000</v>
      </c>
      <c r="R324" s="470"/>
    </row>
    <row r="325" spans="2:18" x14ac:dyDescent="0.2">
      <c r="B325" s="471" t="s">
        <v>934</v>
      </c>
      <c r="C325" s="471"/>
      <c r="D325" s="471"/>
      <c r="E325" s="471"/>
      <c r="F325" s="471"/>
      <c r="G325" s="471"/>
      <c r="H325" s="469" t="s">
        <v>482</v>
      </c>
      <c r="I325" s="469"/>
      <c r="J325" s="469"/>
      <c r="K325" s="469"/>
      <c r="L325" s="422" t="s">
        <v>223</v>
      </c>
      <c r="M325" s="423" t="s">
        <v>223</v>
      </c>
      <c r="N325" s="469" t="s">
        <v>1054</v>
      </c>
      <c r="O325" s="469"/>
      <c r="P325" s="422" t="s">
        <v>935</v>
      </c>
      <c r="Q325" s="470">
        <v>20000000</v>
      </c>
      <c r="R325" s="470"/>
    </row>
    <row r="326" spans="2:18" x14ac:dyDescent="0.2">
      <c r="B326" s="471" t="s">
        <v>1109</v>
      </c>
      <c r="C326" s="471"/>
      <c r="D326" s="471"/>
      <c r="E326" s="471"/>
      <c r="F326" s="471"/>
      <c r="G326" s="471"/>
      <c r="H326" s="469" t="s">
        <v>482</v>
      </c>
      <c r="I326" s="469"/>
      <c r="J326" s="469"/>
      <c r="K326" s="469"/>
      <c r="L326" s="422" t="s">
        <v>223</v>
      </c>
      <c r="M326" s="423" t="s">
        <v>223</v>
      </c>
      <c r="N326" s="469" t="s">
        <v>1110</v>
      </c>
      <c r="O326" s="469"/>
      <c r="P326" s="422"/>
      <c r="Q326" s="470">
        <v>714285.71</v>
      </c>
      <c r="R326" s="470"/>
    </row>
    <row r="327" spans="2:18" x14ac:dyDescent="0.2">
      <c r="B327" s="471" t="s">
        <v>1109</v>
      </c>
      <c r="C327" s="471"/>
      <c r="D327" s="471"/>
      <c r="E327" s="471"/>
      <c r="F327" s="471"/>
      <c r="G327" s="471"/>
      <c r="H327" s="469" t="s">
        <v>482</v>
      </c>
      <c r="I327" s="469"/>
      <c r="J327" s="469"/>
      <c r="K327" s="469"/>
      <c r="L327" s="422" t="s">
        <v>223</v>
      </c>
      <c r="M327" s="423" t="s">
        <v>223</v>
      </c>
      <c r="N327" s="469" t="s">
        <v>1111</v>
      </c>
      <c r="O327" s="469"/>
      <c r="P327" s="422"/>
      <c r="Q327" s="470">
        <v>714285.71</v>
      </c>
      <c r="R327" s="470"/>
    </row>
    <row r="328" spans="2:18" x14ac:dyDescent="0.2">
      <c r="B328" s="471" t="s">
        <v>1112</v>
      </c>
      <c r="C328" s="471"/>
      <c r="D328" s="471"/>
      <c r="E328" s="471"/>
      <c r="F328" s="471"/>
      <c r="G328" s="471"/>
      <c r="H328" s="469" t="s">
        <v>482</v>
      </c>
      <c r="I328" s="469"/>
      <c r="J328" s="469"/>
      <c r="K328" s="469"/>
      <c r="L328" s="422" t="s">
        <v>223</v>
      </c>
      <c r="M328" s="423" t="s">
        <v>223</v>
      </c>
      <c r="N328" s="469" t="s">
        <v>1113</v>
      </c>
      <c r="O328" s="469"/>
      <c r="P328" s="424"/>
      <c r="Q328" s="470">
        <v>714285.71</v>
      </c>
      <c r="R328" s="470"/>
    </row>
    <row r="329" spans="2:18" x14ac:dyDescent="0.2">
      <c r="B329" s="471" t="s">
        <v>830</v>
      </c>
      <c r="C329" s="471"/>
      <c r="D329" s="471"/>
      <c r="E329" s="471"/>
      <c r="F329" s="471"/>
      <c r="G329" s="471"/>
      <c r="H329" s="469" t="s">
        <v>482</v>
      </c>
      <c r="I329" s="469"/>
      <c r="J329" s="469"/>
      <c r="K329" s="469"/>
      <c r="L329" s="422" t="s">
        <v>223</v>
      </c>
      <c r="M329" s="423" t="s">
        <v>223</v>
      </c>
      <c r="N329" s="469" t="s">
        <v>1113</v>
      </c>
      <c r="O329" s="469"/>
      <c r="P329" s="422" t="s">
        <v>739</v>
      </c>
      <c r="Q329" s="470">
        <v>714285.71</v>
      </c>
      <c r="R329" s="470"/>
    </row>
    <row r="330" spans="2:18" x14ac:dyDescent="0.2">
      <c r="B330" s="478" t="s">
        <v>833</v>
      </c>
      <c r="C330" s="478"/>
      <c r="D330" s="478"/>
      <c r="E330" s="478"/>
      <c r="F330" s="478"/>
      <c r="G330" s="478"/>
      <c r="H330" s="472" t="s">
        <v>482</v>
      </c>
      <c r="I330" s="472"/>
      <c r="J330" s="472"/>
      <c r="K330" s="472"/>
      <c r="L330" s="420" t="s">
        <v>223</v>
      </c>
      <c r="M330" s="421" t="s">
        <v>234</v>
      </c>
      <c r="N330" s="472" t="s">
        <v>834</v>
      </c>
      <c r="O330" s="472"/>
      <c r="P330" s="420"/>
      <c r="Q330" s="473">
        <v>5402009.0599999996</v>
      </c>
      <c r="R330" s="473"/>
    </row>
    <row r="331" spans="2:18" x14ac:dyDescent="0.2">
      <c r="B331" s="471" t="s">
        <v>843</v>
      </c>
      <c r="C331" s="471"/>
      <c r="D331" s="471"/>
      <c r="E331" s="471"/>
      <c r="F331" s="471"/>
      <c r="G331" s="471"/>
      <c r="H331" s="469" t="s">
        <v>482</v>
      </c>
      <c r="I331" s="469"/>
      <c r="J331" s="469"/>
      <c r="K331" s="469"/>
      <c r="L331" s="422" t="s">
        <v>223</v>
      </c>
      <c r="M331" s="423" t="s">
        <v>234</v>
      </c>
      <c r="N331" s="469" t="s">
        <v>844</v>
      </c>
      <c r="O331" s="469"/>
      <c r="P331" s="422"/>
      <c r="Q331" s="470">
        <v>5402009.0599999996</v>
      </c>
      <c r="R331" s="470"/>
    </row>
    <row r="332" spans="2:18" x14ac:dyDescent="0.2">
      <c r="B332" s="471" t="s">
        <v>740</v>
      </c>
      <c r="C332" s="471"/>
      <c r="D332" s="471"/>
      <c r="E332" s="471"/>
      <c r="F332" s="471"/>
      <c r="G332" s="471"/>
      <c r="H332" s="469" t="s">
        <v>482</v>
      </c>
      <c r="I332" s="469"/>
      <c r="J332" s="469"/>
      <c r="K332" s="469"/>
      <c r="L332" s="422" t="s">
        <v>223</v>
      </c>
      <c r="M332" s="423" t="s">
        <v>234</v>
      </c>
      <c r="N332" s="469" t="s">
        <v>594</v>
      </c>
      <c r="O332" s="469"/>
      <c r="P332" s="424"/>
      <c r="Q332" s="470">
        <v>4442043.08</v>
      </c>
      <c r="R332" s="470"/>
    </row>
    <row r="333" spans="2:18" x14ac:dyDescent="0.2">
      <c r="B333" s="471" t="s">
        <v>828</v>
      </c>
      <c r="C333" s="471"/>
      <c r="D333" s="471"/>
      <c r="E333" s="471"/>
      <c r="F333" s="471"/>
      <c r="G333" s="471"/>
      <c r="H333" s="469" t="s">
        <v>482</v>
      </c>
      <c r="I333" s="469"/>
      <c r="J333" s="469"/>
      <c r="K333" s="469"/>
      <c r="L333" s="422" t="s">
        <v>223</v>
      </c>
      <c r="M333" s="423" t="s">
        <v>234</v>
      </c>
      <c r="N333" s="469" t="s">
        <v>594</v>
      </c>
      <c r="O333" s="469"/>
      <c r="P333" s="422" t="s">
        <v>829</v>
      </c>
      <c r="Q333" s="470">
        <v>4442043.08</v>
      </c>
      <c r="R333" s="470"/>
    </row>
    <row r="334" spans="2:18" x14ac:dyDescent="0.2">
      <c r="B334" s="471" t="s">
        <v>595</v>
      </c>
      <c r="C334" s="471"/>
      <c r="D334" s="471"/>
      <c r="E334" s="471"/>
      <c r="F334" s="471"/>
      <c r="G334" s="471"/>
      <c r="H334" s="469" t="s">
        <v>482</v>
      </c>
      <c r="I334" s="469"/>
      <c r="J334" s="469"/>
      <c r="K334" s="469"/>
      <c r="L334" s="422" t="s">
        <v>223</v>
      </c>
      <c r="M334" s="423" t="s">
        <v>234</v>
      </c>
      <c r="N334" s="469" t="s">
        <v>596</v>
      </c>
      <c r="O334" s="469"/>
      <c r="P334" s="424"/>
      <c r="Q334" s="470">
        <v>434965.98</v>
      </c>
      <c r="R334" s="470"/>
    </row>
    <row r="335" spans="2:18" x14ac:dyDescent="0.2">
      <c r="B335" s="471" t="s">
        <v>828</v>
      </c>
      <c r="C335" s="471"/>
      <c r="D335" s="471"/>
      <c r="E335" s="471"/>
      <c r="F335" s="471"/>
      <c r="G335" s="471"/>
      <c r="H335" s="469" t="s">
        <v>482</v>
      </c>
      <c r="I335" s="469"/>
      <c r="J335" s="469"/>
      <c r="K335" s="469"/>
      <c r="L335" s="422" t="s">
        <v>223</v>
      </c>
      <c r="M335" s="423" t="s">
        <v>234</v>
      </c>
      <c r="N335" s="469" t="s">
        <v>596</v>
      </c>
      <c r="O335" s="469"/>
      <c r="P335" s="422" t="s">
        <v>829</v>
      </c>
      <c r="Q335" s="470">
        <v>0</v>
      </c>
      <c r="R335" s="470"/>
    </row>
    <row r="336" spans="2:18" x14ac:dyDescent="0.2">
      <c r="B336" s="471" t="s">
        <v>830</v>
      </c>
      <c r="C336" s="471"/>
      <c r="D336" s="471"/>
      <c r="E336" s="471"/>
      <c r="F336" s="471"/>
      <c r="G336" s="471"/>
      <c r="H336" s="469" t="s">
        <v>482</v>
      </c>
      <c r="I336" s="469"/>
      <c r="J336" s="469"/>
      <c r="K336" s="469"/>
      <c r="L336" s="422" t="s">
        <v>223</v>
      </c>
      <c r="M336" s="423" t="s">
        <v>234</v>
      </c>
      <c r="N336" s="469" t="s">
        <v>596</v>
      </c>
      <c r="O336" s="469"/>
      <c r="P336" s="422" t="s">
        <v>739</v>
      </c>
      <c r="Q336" s="470">
        <v>409465.98</v>
      </c>
      <c r="R336" s="470"/>
    </row>
    <row r="337" spans="2:18" x14ac:dyDescent="0.2">
      <c r="B337" s="471" t="s">
        <v>831</v>
      </c>
      <c r="C337" s="471"/>
      <c r="D337" s="471"/>
      <c r="E337" s="471"/>
      <c r="F337" s="471"/>
      <c r="G337" s="471"/>
      <c r="H337" s="469" t="s">
        <v>482</v>
      </c>
      <c r="I337" s="469"/>
      <c r="J337" s="469"/>
      <c r="K337" s="469"/>
      <c r="L337" s="422" t="s">
        <v>223</v>
      </c>
      <c r="M337" s="423" t="s">
        <v>234</v>
      </c>
      <c r="N337" s="469" t="s">
        <v>596</v>
      </c>
      <c r="O337" s="469"/>
      <c r="P337" s="422" t="s">
        <v>822</v>
      </c>
      <c r="Q337" s="470">
        <v>25500</v>
      </c>
      <c r="R337" s="470"/>
    </row>
    <row r="338" spans="2:18" x14ac:dyDescent="0.2">
      <c r="B338" s="471" t="s">
        <v>987</v>
      </c>
      <c r="C338" s="471"/>
      <c r="D338" s="471"/>
      <c r="E338" s="471"/>
      <c r="F338" s="471"/>
      <c r="G338" s="471"/>
      <c r="H338" s="469" t="s">
        <v>482</v>
      </c>
      <c r="I338" s="469"/>
      <c r="J338" s="469"/>
      <c r="K338" s="469"/>
      <c r="L338" s="422" t="s">
        <v>223</v>
      </c>
      <c r="M338" s="423" t="s">
        <v>234</v>
      </c>
      <c r="N338" s="469" t="s">
        <v>597</v>
      </c>
      <c r="O338" s="469"/>
      <c r="P338" s="424"/>
      <c r="Q338" s="470">
        <v>70000</v>
      </c>
      <c r="R338" s="470"/>
    </row>
    <row r="339" spans="2:18" x14ac:dyDescent="0.2">
      <c r="B339" s="471" t="s">
        <v>830</v>
      </c>
      <c r="C339" s="471"/>
      <c r="D339" s="471"/>
      <c r="E339" s="471"/>
      <c r="F339" s="471"/>
      <c r="G339" s="471"/>
      <c r="H339" s="469" t="s">
        <v>482</v>
      </c>
      <c r="I339" s="469"/>
      <c r="J339" s="469"/>
      <c r="K339" s="469"/>
      <c r="L339" s="422" t="s">
        <v>223</v>
      </c>
      <c r="M339" s="423" t="s">
        <v>234</v>
      </c>
      <c r="N339" s="469" t="s">
        <v>597</v>
      </c>
      <c r="O339" s="469"/>
      <c r="P339" s="422" t="s">
        <v>739</v>
      </c>
      <c r="Q339" s="470">
        <v>70000</v>
      </c>
      <c r="R339" s="470"/>
    </row>
    <row r="340" spans="2:18" x14ac:dyDescent="0.2">
      <c r="B340" s="471" t="s">
        <v>598</v>
      </c>
      <c r="C340" s="471"/>
      <c r="D340" s="471"/>
      <c r="E340" s="471"/>
      <c r="F340" s="471"/>
      <c r="G340" s="471"/>
      <c r="H340" s="469" t="s">
        <v>482</v>
      </c>
      <c r="I340" s="469"/>
      <c r="J340" s="469"/>
      <c r="K340" s="469"/>
      <c r="L340" s="422" t="s">
        <v>223</v>
      </c>
      <c r="M340" s="423" t="s">
        <v>234</v>
      </c>
      <c r="N340" s="469" t="s">
        <v>599</v>
      </c>
      <c r="O340" s="469"/>
      <c r="P340" s="424"/>
      <c r="Q340" s="470">
        <v>30000</v>
      </c>
      <c r="R340" s="470"/>
    </row>
    <row r="341" spans="2:18" x14ac:dyDescent="0.2">
      <c r="B341" s="471" t="s">
        <v>830</v>
      </c>
      <c r="C341" s="471"/>
      <c r="D341" s="471"/>
      <c r="E341" s="471"/>
      <c r="F341" s="471"/>
      <c r="G341" s="471"/>
      <c r="H341" s="469" t="s">
        <v>482</v>
      </c>
      <c r="I341" s="469"/>
      <c r="J341" s="469"/>
      <c r="K341" s="469"/>
      <c r="L341" s="422" t="s">
        <v>223</v>
      </c>
      <c r="M341" s="423" t="s">
        <v>234</v>
      </c>
      <c r="N341" s="469" t="s">
        <v>599</v>
      </c>
      <c r="O341" s="469"/>
      <c r="P341" s="422" t="s">
        <v>739</v>
      </c>
      <c r="Q341" s="470">
        <v>30000</v>
      </c>
      <c r="R341" s="470"/>
    </row>
    <row r="342" spans="2:18" x14ac:dyDescent="0.2">
      <c r="B342" s="471" t="s">
        <v>988</v>
      </c>
      <c r="C342" s="471"/>
      <c r="D342" s="471"/>
      <c r="E342" s="471"/>
      <c r="F342" s="471"/>
      <c r="G342" s="471"/>
      <c r="H342" s="469" t="s">
        <v>482</v>
      </c>
      <c r="I342" s="469"/>
      <c r="J342" s="469"/>
      <c r="K342" s="469"/>
      <c r="L342" s="422" t="s">
        <v>223</v>
      </c>
      <c r="M342" s="423" t="s">
        <v>234</v>
      </c>
      <c r="N342" s="469" t="s">
        <v>989</v>
      </c>
      <c r="O342" s="469"/>
      <c r="P342" s="424"/>
      <c r="Q342" s="470">
        <v>60000</v>
      </c>
      <c r="R342" s="470"/>
    </row>
    <row r="343" spans="2:18" x14ac:dyDescent="0.2">
      <c r="B343" s="471" t="s">
        <v>830</v>
      </c>
      <c r="C343" s="471"/>
      <c r="D343" s="471"/>
      <c r="E343" s="471"/>
      <c r="F343" s="471"/>
      <c r="G343" s="471"/>
      <c r="H343" s="469" t="s">
        <v>482</v>
      </c>
      <c r="I343" s="469"/>
      <c r="J343" s="469"/>
      <c r="K343" s="469"/>
      <c r="L343" s="422" t="s">
        <v>223</v>
      </c>
      <c r="M343" s="423" t="s">
        <v>234</v>
      </c>
      <c r="N343" s="469" t="s">
        <v>989</v>
      </c>
      <c r="O343" s="469"/>
      <c r="P343" s="422" t="s">
        <v>739</v>
      </c>
      <c r="Q343" s="470">
        <v>60000</v>
      </c>
      <c r="R343" s="470"/>
    </row>
    <row r="344" spans="2:18" x14ac:dyDescent="0.2">
      <c r="B344" s="471" t="s">
        <v>990</v>
      </c>
      <c r="C344" s="471"/>
      <c r="D344" s="471"/>
      <c r="E344" s="471"/>
      <c r="F344" s="471"/>
      <c r="G344" s="471"/>
      <c r="H344" s="469" t="s">
        <v>482</v>
      </c>
      <c r="I344" s="469"/>
      <c r="J344" s="469"/>
      <c r="K344" s="469"/>
      <c r="L344" s="422" t="s">
        <v>223</v>
      </c>
      <c r="M344" s="423" t="s">
        <v>234</v>
      </c>
      <c r="N344" s="469" t="s">
        <v>600</v>
      </c>
      <c r="O344" s="469"/>
      <c r="P344" s="424"/>
      <c r="Q344" s="470">
        <v>60000</v>
      </c>
      <c r="R344" s="470"/>
    </row>
    <row r="345" spans="2:18" x14ac:dyDescent="0.2">
      <c r="B345" s="471" t="s">
        <v>830</v>
      </c>
      <c r="C345" s="471"/>
      <c r="D345" s="471"/>
      <c r="E345" s="471"/>
      <c r="F345" s="471"/>
      <c r="G345" s="471"/>
      <c r="H345" s="469" t="s">
        <v>482</v>
      </c>
      <c r="I345" s="469"/>
      <c r="J345" s="469"/>
      <c r="K345" s="469"/>
      <c r="L345" s="422" t="s">
        <v>223</v>
      </c>
      <c r="M345" s="423" t="s">
        <v>234</v>
      </c>
      <c r="N345" s="469" t="s">
        <v>600</v>
      </c>
      <c r="O345" s="469"/>
      <c r="P345" s="422" t="s">
        <v>739</v>
      </c>
      <c r="Q345" s="470">
        <v>60000</v>
      </c>
      <c r="R345" s="470"/>
    </row>
    <row r="346" spans="2:18" x14ac:dyDescent="0.2">
      <c r="B346" s="471" t="s">
        <v>587</v>
      </c>
      <c r="C346" s="471"/>
      <c r="D346" s="471"/>
      <c r="E346" s="471"/>
      <c r="F346" s="471"/>
      <c r="G346" s="471"/>
      <c r="H346" s="469" t="s">
        <v>482</v>
      </c>
      <c r="I346" s="469"/>
      <c r="J346" s="469"/>
      <c r="K346" s="469"/>
      <c r="L346" s="422" t="s">
        <v>223</v>
      </c>
      <c r="M346" s="423" t="s">
        <v>234</v>
      </c>
      <c r="N346" s="469" t="s">
        <v>588</v>
      </c>
      <c r="O346" s="469"/>
      <c r="P346" s="424"/>
      <c r="Q346" s="470">
        <v>35000</v>
      </c>
      <c r="R346" s="470"/>
    </row>
    <row r="347" spans="2:18" x14ac:dyDescent="0.2">
      <c r="B347" s="471" t="s">
        <v>830</v>
      </c>
      <c r="C347" s="471"/>
      <c r="D347" s="471"/>
      <c r="E347" s="471"/>
      <c r="F347" s="471"/>
      <c r="G347" s="471"/>
      <c r="H347" s="469" t="s">
        <v>482</v>
      </c>
      <c r="I347" s="469"/>
      <c r="J347" s="469"/>
      <c r="K347" s="469"/>
      <c r="L347" s="422" t="s">
        <v>223</v>
      </c>
      <c r="M347" s="423" t="s">
        <v>234</v>
      </c>
      <c r="N347" s="469" t="s">
        <v>588</v>
      </c>
      <c r="O347" s="469"/>
      <c r="P347" s="422" t="s">
        <v>739</v>
      </c>
      <c r="Q347" s="470">
        <v>35000</v>
      </c>
      <c r="R347" s="470"/>
    </row>
    <row r="348" spans="2:18" x14ac:dyDescent="0.2">
      <c r="B348" s="471" t="s">
        <v>601</v>
      </c>
      <c r="C348" s="471"/>
      <c r="D348" s="471"/>
      <c r="E348" s="471"/>
      <c r="F348" s="471"/>
      <c r="G348" s="471"/>
      <c r="H348" s="469" t="s">
        <v>482</v>
      </c>
      <c r="I348" s="469"/>
      <c r="J348" s="469"/>
      <c r="K348" s="469"/>
      <c r="L348" s="422" t="s">
        <v>223</v>
      </c>
      <c r="M348" s="423" t="s">
        <v>234</v>
      </c>
      <c r="N348" s="469" t="s">
        <v>602</v>
      </c>
      <c r="O348" s="469"/>
      <c r="P348" s="424"/>
      <c r="Q348" s="470">
        <v>50000</v>
      </c>
      <c r="R348" s="470"/>
    </row>
    <row r="349" spans="2:18" x14ac:dyDescent="0.2">
      <c r="B349" s="471" t="s">
        <v>830</v>
      </c>
      <c r="C349" s="471"/>
      <c r="D349" s="471"/>
      <c r="E349" s="471"/>
      <c r="F349" s="471"/>
      <c r="G349" s="471"/>
      <c r="H349" s="469" t="s">
        <v>482</v>
      </c>
      <c r="I349" s="469"/>
      <c r="J349" s="469"/>
      <c r="K349" s="469"/>
      <c r="L349" s="422" t="s">
        <v>223</v>
      </c>
      <c r="M349" s="423" t="s">
        <v>234</v>
      </c>
      <c r="N349" s="469" t="s">
        <v>602</v>
      </c>
      <c r="O349" s="469"/>
      <c r="P349" s="422" t="s">
        <v>739</v>
      </c>
      <c r="Q349" s="470">
        <v>50000</v>
      </c>
      <c r="R349" s="470"/>
    </row>
    <row r="350" spans="2:18" x14ac:dyDescent="0.2">
      <c r="B350" s="471" t="s">
        <v>603</v>
      </c>
      <c r="C350" s="471"/>
      <c r="D350" s="471"/>
      <c r="E350" s="471"/>
      <c r="F350" s="471"/>
      <c r="G350" s="471"/>
      <c r="H350" s="469" t="s">
        <v>482</v>
      </c>
      <c r="I350" s="469"/>
      <c r="J350" s="469"/>
      <c r="K350" s="469"/>
      <c r="L350" s="422" t="s">
        <v>223</v>
      </c>
      <c r="M350" s="423" t="s">
        <v>234</v>
      </c>
      <c r="N350" s="469" t="s">
        <v>604</v>
      </c>
      <c r="O350" s="469"/>
      <c r="P350" s="424"/>
      <c r="Q350" s="470">
        <v>145000</v>
      </c>
      <c r="R350" s="470"/>
    </row>
    <row r="351" spans="2:18" x14ac:dyDescent="0.2">
      <c r="B351" s="471" t="s">
        <v>830</v>
      </c>
      <c r="C351" s="471"/>
      <c r="D351" s="471"/>
      <c r="E351" s="471"/>
      <c r="F351" s="471"/>
      <c r="G351" s="471"/>
      <c r="H351" s="469" t="s">
        <v>482</v>
      </c>
      <c r="I351" s="469"/>
      <c r="J351" s="469"/>
      <c r="K351" s="469"/>
      <c r="L351" s="422" t="s">
        <v>223</v>
      </c>
      <c r="M351" s="423" t="s">
        <v>234</v>
      </c>
      <c r="N351" s="469" t="s">
        <v>604</v>
      </c>
      <c r="O351" s="469"/>
      <c r="P351" s="422" t="s">
        <v>739</v>
      </c>
      <c r="Q351" s="470">
        <v>145000</v>
      </c>
      <c r="R351" s="470"/>
    </row>
    <row r="352" spans="2:18" x14ac:dyDescent="0.2">
      <c r="B352" s="471" t="s">
        <v>605</v>
      </c>
      <c r="C352" s="471"/>
      <c r="D352" s="471"/>
      <c r="E352" s="471"/>
      <c r="F352" s="471"/>
      <c r="G352" s="471"/>
      <c r="H352" s="469" t="s">
        <v>482</v>
      </c>
      <c r="I352" s="469"/>
      <c r="J352" s="469"/>
      <c r="K352" s="469"/>
      <c r="L352" s="422" t="s">
        <v>223</v>
      </c>
      <c r="M352" s="423" t="s">
        <v>234</v>
      </c>
      <c r="N352" s="469" t="s">
        <v>606</v>
      </c>
      <c r="O352" s="469"/>
      <c r="P352" s="424"/>
      <c r="Q352" s="470">
        <v>25000</v>
      </c>
      <c r="R352" s="470"/>
    </row>
    <row r="353" spans="2:18" x14ac:dyDescent="0.2">
      <c r="B353" s="471" t="s">
        <v>830</v>
      </c>
      <c r="C353" s="471"/>
      <c r="D353" s="471"/>
      <c r="E353" s="471"/>
      <c r="F353" s="471"/>
      <c r="G353" s="471"/>
      <c r="H353" s="469" t="s">
        <v>482</v>
      </c>
      <c r="I353" s="469"/>
      <c r="J353" s="469"/>
      <c r="K353" s="469"/>
      <c r="L353" s="422" t="s">
        <v>223</v>
      </c>
      <c r="M353" s="423" t="s">
        <v>234</v>
      </c>
      <c r="N353" s="469" t="s">
        <v>606</v>
      </c>
      <c r="O353" s="469"/>
      <c r="P353" s="422" t="s">
        <v>739</v>
      </c>
      <c r="Q353" s="470">
        <v>25000</v>
      </c>
      <c r="R353" s="470"/>
    </row>
    <row r="354" spans="2:18" x14ac:dyDescent="0.2">
      <c r="B354" s="471" t="s">
        <v>986</v>
      </c>
      <c r="C354" s="471"/>
      <c r="D354" s="471"/>
      <c r="E354" s="471"/>
      <c r="F354" s="471"/>
      <c r="G354" s="471"/>
      <c r="H354" s="469" t="s">
        <v>482</v>
      </c>
      <c r="I354" s="469"/>
      <c r="J354" s="469"/>
      <c r="K354" s="469"/>
      <c r="L354" s="422" t="s">
        <v>223</v>
      </c>
      <c r="M354" s="423" t="s">
        <v>234</v>
      </c>
      <c r="N354" s="469" t="s">
        <v>986</v>
      </c>
      <c r="O354" s="469"/>
      <c r="P354" s="422"/>
      <c r="Q354" s="470">
        <v>50000</v>
      </c>
      <c r="R354" s="470"/>
    </row>
    <row r="355" spans="2:18" x14ac:dyDescent="0.2">
      <c r="B355" s="471" t="s">
        <v>607</v>
      </c>
      <c r="C355" s="471"/>
      <c r="D355" s="471"/>
      <c r="E355" s="471"/>
      <c r="F355" s="471"/>
      <c r="G355" s="471"/>
      <c r="H355" s="469" t="s">
        <v>482</v>
      </c>
      <c r="I355" s="469"/>
      <c r="J355" s="469"/>
      <c r="K355" s="469"/>
      <c r="L355" s="422" t="s">
        <v>223</v>
      </c>
      <c r="M355" s="423" t="s">
        <v>234</v>
      </c>
      <c r="N355" s="469" t="s">
        <v>608</v>
      </c>
      <c r="O355" s="469"/>
      <c r="P355" s="424"/>
      <c r="Q355" s="470">
        <v>50000</v>
      </c>
      <c r="R355" s="470"/>
    </row>
    <row r="356" spans="2:18" x14ac:dyDescent="0.2">
      <c r="B356" s="471" t="s">
        <v>830</v>
      </c>
      <c r="C356" s="471"/>
      <c r="D356" s="471"/>
      <c r="E356" s="471"/>
      <c r="F356" s="471"/>
      <c r="G356" s="471"/>
      <c r="H356" s="469" t="s">
        <v>482</v>
      </c>
      <c r="I356" s="469"/>
      <c r="J356" s="469"/>
      <c r="K356" s="469"/>
      <c r="L356" s="422" t="s">
        <v>223</v>
      </c>
      <c r="M356" s="423" t="s">
        <v>234</v>
      </c>
      <c r="N356" s="469" t="s">
        <v>608</v>
      </c>
      <c r="O356" s="469"/>
      <c r="P356" s="422" t="s">
        <v>739</v>
      </c>
      <c r="Q356" s="470">
        <v>50000</v>
      </c>
      <c r="R356" s="470"/>
    </row>
    <row r="357" spans="2:18" x14ac:dyDescent="0.2">
      <c r="B357" s="478" t="s">
        <v>1055</v>
      </c>
      <c r="C357" s="478"/>
      <c r="D357" s="478"/>
      <c r="E357" s="478"/>
      <c r="F357" s="478"/>
      <c r="G357" s="478"/>
      <c r="H357" s="472" t="s">
        <v>482</v>
      </c>
      <c r="I357" s="472"/>
      <c r="J357" s="472"/>
      <c r="K357" s="472"/>
      <c r="L357" s="420" t="s">
        <v>223</v>
      </c>
      <c r="M357" s="421" t="s">
        <v>234</v>
      </c>
      <c r="N357" s="472" t="s">
        <v>1056</v>
      </c>
      <c r="O357" s="472"/>
      <c r="P357" s="420"/>
      <c r="Q357" s="473">
        <v>50000</v>
      </c>
      <c r="R357" s="473"/>
    </row>
    <row r="358" spans="2:18" x14ac:dyDescent="0.2">
      <c r="B358" s="471" t="s">
        <v>1057</v>
      </c>
      <c r="C358" s="471"/>
      <c r="D358" s="471"/>
      <c r="E358" s="471"/>
      <c r="F358" s="471"/>
      <c r="G358" s="471"/>
      <c r="H358" s="469" t="s">
        <v>482</v>
      </c>
      <c r="I358" s="469"/>
      <c r="J358" s="469"/>
      <c r="K358" s="469"/>
      <c r="L358" s="422" t="s">
        <v>223</v>
      </c>
      <c r="M358" s="423" t="s">
        <v>234</v>
      </c>
      <c r="N358" s="469" t="s">
        <v>1058</v>
      </c>
      <c r="O358" s="469"/>
      <c r="P358" s="422"/>
      <c r="Q358" s="470">
        <v>50000</v>
      </c>
      <c r="R358" s="470"/>
    </row>
    <row r="359" spans="2:18" x14ac:dyDescent="0.2">
      <c r="B359" s="471" t="s">
        <v>1057</v>
      </c>
      <c r="C359" s="471"/>
      <c r="D359" s="471"/>
      <c r="E359" s="471"/>
      <c r="F359" s="471"/>
      <c r="G359" s="471"/>
      <c r="H359" s="469" t="s">
        <v>482</v>
      </c>
      <c r="I359" s="469"/>
      <c r="J359" s="469"/>
      <c r="K359" s="469"/>
      <c r="L359" s="422" t="s">
        <v>223</v>
      </c>
      <c r="M359" s="423" t="s">
        <v>234</v>
      </c>
      <c r="N359" s="469" t="s">
        <v>1059</v>
      </c>
      <c r="O359" s="469"/>
      <c r="P359" s="424"/>
      <c r="Q359" s="470">
        <v>50000</v>
      </c>
      <c r="R359" s="470"/>
    </row>
    <row r="360" spans="2:18" x14ac:dyDescent="0.2">
      <c r="B360" s="471" t="s">
        <v>848</v>
      </c>
      <c r="C360" s="471"/>
      <c r="D360" s="471"/>
      <c r="E360" s="471"/>
      <c r="F360" s="471"/>
      <c r="G360" s="471"/>
      <c r="H360" s="469" t="s">
        <v>482</v>
      </c>
      <c r="I360" s="469"/>
      <c r="J360" s="469"/>
      <c r="K360" s="469"/>
      <c r="L360" s="422" t="s">
        <v>223</v>
      </c>
      <c r="M360" s="423" t="s">
        <v>234</v>
      </c>
      <c r="N360" s="469" t="s">
        <v>1059</v>
      </c>
      <c r="O360" s="469"/>
      <c r="P360" s="422" t="s">
        <v>849</v>
      </c>
      <c r="Q360" s="470">
        <v>50000</v>
      </c>
      <c r="R360" s="470"/>
    </row>
    <row r="361" spans="2:18" x14ac:dyDescent="0.2">
      <c r="B361" s="478" t="s">
        <v>833</v>
      </c>
      <c r="C361" s="478"/>
      <c r="D361" s="478"/>
      <c r="E361" s="478"/>
      <c r="F361" s="478"/>
      <c r="G361" s="478"/>
      <c r="H361" s="472" t="s">
        <v>482</v>
      </c>
      <c r="I361" s="472"/>
      <c r="J361" s="472"/>
      <c r="K361" s="472"/>
      <c r="L361" s="420" t="s">
        <v>240</v>
      </c>
      <c r="M361" s="421" t="s">
        <v>210</v>
      </c>
      <c r="N361" s="472" t="s">
        <v>834</v>
      </c>
      <c r="O361" s="472"/>
      <c r="P361" s="420"/>
      <c r="Q361" s="473">
        <v>3196061.85</v>
      </c>
      <c r="R361" s="473"/>
    </row>
    <row r="362" spans="2:18" x14ac:dyDescent="0.2">
      <c r="B362" s="471" t="s">
        <v>976</v>
      </c>
      <c r="C362" s="471"/>
      <c r="D362" s="471"/>
      <c r="E362" s="471"/>
      <c r="F362" s="471"/>
      <c r="G362" s="471"/>
      <c r="H362" s="469" t="s">
        <v>482</v>
      </c>
      <c r="I362" s="469"/>
      <c r="J362" s="469"/>
      <c r="K362" s="469"/>
      <c r="L362" s="422" t="s">
        <v>240</v>
      </c>
      <c r="M362" s="423" t="s">
        <v>210</v>
      </c>
      <c r="N362" s="469" t="s">
        <v>977</v>
      </c>
      <c r="O362" s="469"/>
      <c r="P362" s="422"/>
      <c r="Q362" s="470">
        <v>3196061.85</v>
      </c>
      <c r="R362" s="470"/>
    </row>
    <row r="363" spans="2:18" x14ac:dyDescent="0.2">
      <c r="B363" s="471" t="s">
        <v>581</v>
      </c>
      <c r="C363" s="471"/>
      <c r="D363" s="471"/>
      <c r="E363" s="471"/>
      <c r="F363" s="471"/>
      <c r="G363" s="471"/>
      <c r="H363" s="469" t="s">
        <v>482</v>
      </c>
      <c r="I363" s="469"/>
      <c r="J363" s="469"/>
      <c r="K363" s="469"/>
      <c r="L363" s="422" t="s">
        <v>240</v>
      </c>
      <c r="M363" s="423" t="s">
        <v>210</v>
      </c>
      <c r="N363" s="469" t="s">
        <v>582</v>
      </c>
      <c r="O363" s="469"/>
      <c r="P363" s="424"/>
      <c r="Q363" s="470">
        <v>3196061.85</v>
      </c>
      <c r="R363" s="470"/>
    </row>
    <row r="364" spans="2:18" x14ac:dyDescent="0.2">
      <c r="B364" s="471" t="s">
        <v>845</v>
      </c>
      <c r="C364" s="471"/>
      <c r="D364" s="471"/>
      <c r="E364" s="471"/>
      <c r="F364" s="471"/>
      <c r="G364" s="471"/>
      <c r="H364" s="469" t="s">
        <v>482</v>
      </c>
      <c r="I364" s="469"/>
      <c r="J364" s="469"/>
      <c r="K364" s="469"/>
      <c r="L364" s="422" t="s">
        <v>240</v>
      </c>
      <c r="M364" s="423" t="s">
        <v>210</v>
      </c>
      <c r="N364" s="469" t="s">
        <v>582</v>
      </c>
      <c r="O364" s="469"/>
      <c r="P364" s="422" t="s">
        <v>846</v>
      </c>
      <c r="Q364" s="470">
        <v>3196061.85</v>
      </c>
      <c r="R364" s="470"/>
    </row>
    <row r="365" spans="2:18" x14ac:dyDescent="0.2">
      <c r="B365" s="478" t="s">
        <v>991</v>
      </c>
      <c r="C365" s="478"/>
      <c r="D365" s="478"/>
      <c r="E365" s="478"/>
      <c r="F365" s="478"/>
      <c r="G365" s="478"/>
      <c r="H365" s="472" t="s">
        <v>482</v>
      </c>
      <c r="I365" s="472"/>
      <c r="J365" s="472"/>
      <c r="K365" s="472"/>
      <c r="L365" s="420" t="s">
        <v>240</v>
      </c>
      <c r="M365" s="421" t="s">
        <v>210</v>
      </c>
      <c r="N365" s="472" t="s">
        <v>992</v>
      </c>
      <c r="O365" s="472"/>
      <c r="P365" s="420"/>
      <c r="Q365" s="473">
        <v>57414710.07</v>
      </c>
      <c r="R365" s="473"/>
    </row>
    <row r="366" spans="2:18" x14ac:dyDescent="0.2">
      <c r="B366" s="471" t="s">
        <v>993</v>
      </c>
      <c r="C366" s="471"/>
      <c r="D366" s="471"/>
      <c r="E366" s="471"/>
      <c r="F366" s="471"/>
      <c r="G366" s="471"/>
      <c r="H366" s="469" t="s">
        <v>482</v>
      </c>
      <c r="I366" s="469"/>
      <c r="J366" s="469"/>
      <c r="K366" s="469"/>
      <c r="L366" s="422" t="s">
        <v>240</v>
      </c>
      <c r="M366" s="423" t="s">
        <v>210</v>
      </c>
      <c r="N366" s="469" t="s">
        <v>994</v>
      </c>
      <c r="O366" s="469"/>
      <c r="P366" s="422"/>
      <c r="Q366" s="470">
        <v>6715662.8099999996</v>
      </c>
      <c r="R366" s="470"/>
    </row>
    <row r="367" spans="2:18" x14ac:dyDescent="0.2">
      <c r="B367" s="471" t="s">
        <v>995</v>
      </c>
      <c r="C367" s="471"/>
      <c r="D367" s="471"/>
      <c r="E367" s="471"/>
      <c r="F367" s="471"/>
      <c r="G367" s="471"/>
      <c r="H367" s="469" t="s">
        <v>482</v>
      </c>
      <c r="I367" s="469"/>
      <c r="J367" s="469"/>
      <c r="K367" s="469"/>
      <c r="L367" s="422" t="s">
        <v>240</v>
      </c>
      <c r="M367" s="423" t="s">
        <v>210</v>
      </c>
      <c r="N367" s="469" t="s">
        <v>611</v>
      </c>
      <c r="O367" s="469"/>
      <c r="P367" s="424"/>
      <c r="Q367" s="470">
        <v>3300000</v>
      </c>
      <c r="R367" s="470"/>
    </row>
    <row r="368" spans="2:18" x14ac:dyDescent="0.2">
      <c r="B368" s="471" t="s">
        <v>830</v>
      </c>
      <c r="C368" s="471"/>
      <c r="D368" s="471"/>
      <c r="E368" s="471"/>
      <c r="F368" s="471"/>
      <c r="G368" s="471"/>
      <c r="H368" s="469" t="s">
        <v>482</v>
      </c>
      <c r="I368" s="469"/>
      <c r="J368" s="469"/>
      <c r="K368" s="469"/>
      <c r="L368" s="422" t="s">
        <v>240</v>
      </c>
      <c r="M368" s="423" t="s">
        <v>210</v>
      </c>
      <c r="N368" s="469" t="s">
        <v>611</v>
      </c>
      <c r="O368" s="469"/>
      <c r="P368" s="422" t="s">
        <v>739</v>
      </c>
      <c r="Q368" s="470">
        <v>1000000</v>
      </c>
      <c r="R368" s="470"/>
    </row>
    <row r="369" spans="2:18" x14ac:dyDescent="0.2">
      <c r="B369" s="471" t="s">
        <v>996</v>
      </c>
      <c r="C369" s="471"/>
      <c r="D369" s="471"/>
      <c r="E369" s="471"/>
      <c r="F369" s="471"/>
      <c r="G369" s="471"/>
      <c r="H369" s="469" t="s">
        <v>482</v>
      </c>
      <c r="I369" s="469"/>
      <c r="J369" s="469"/>
      <c r="K369" s="469"/>
      <c r="L369" s="422" t="s">
        <v>240</v>
      </c>
      <c r="M369" s="423" t="s">
        <v>210</v>
      </c>
      <c r="N369" s="469" t="s">
        <v>611</v>
      </c>
      <c r="O369" s="469"/>
      <c r="P369" s="422" t="s">
        <v>997</v>
      </c>
      <c r="Q369" s="470">
        <v>2300000</v>
      </c>
      <c r="R369" s="470"/>
    </row>
    <row r="370" spans="2:18" x14ac:dyDescent="0.2">
      <c r="B370" s="471" t="s">
        <v>998</v>
      </c>
      <c r="C370" s="471"/>
      <c r="D370" s="471"/>
      <c r="E370" s="471"/>
      <c r="F370" s="471"/>
      <c r="G370" s="471"/>
      <c r="H370" s="469" t="s">
        <v>482</v>
      </c>
      <c r="I370" s="469"/>
      <c r="J370" s="469"/>
      <c r="K370" s="469"/>
      <c r="L370" s="422" t="s">
        <v>240</v>
      </c>
      <c r="M370" s="423" t="s">
        <v>210</v>
      </c>
      <c r="N370" s="469" t="s">
        <v>612</v>
      </c>
      <c r="O370" s="469"/>
      <c r="P370" s="424"/>
      <c r="Q370" s="470">
        <v>3195000</v>
      </c>
      <c r="R370" s="470"/>
    </row>
    <row r="371" spans="2:18" x14ac:dyDescent="0.2">
      <c r="B371" s="471" t="s">
        <v>830</v>
      </c>
      <c r="C371" s="471"/>
      <c r="D371" s="471"/>
      <c r="E371" s="471"/>
      <c r="F371" s="471"/>
      <c r="G371" s="471"/>
      <c r="H371" s="469" t="s">
        <v>482</v>
      </c>
      <c r="I371" s="469"/>
      <c r="J371" s="469"/>
      <c r="K371" s="469"/>
      <c r="L371" s="422" t="s">
        <v>240</v>
      </c>
      <c r="M371" s="423" t="s">
        <v>210</v>
      </c>
      <c r="N371" s="469" t="s">
        <v>612</v>
      </c>
      <c r="O371" s="469"/>
      <c r="P371" s="422" t="s">
        <v>739</v>
      </c>
      <c r="Q371" s="470">
        <v>1825000</v>
      </c>
      <c r="R371" s="470"/>
    </row>
    <row r="372" spans="2:18" x14ac:dyDescent="0.2">
      <c r="B372" s="471" t="s">
        <v>996</v>
      </c>
      <c r="C372" s="471"/>
      <c r="D372" s="471"/>
      <c r="E372" s="471"/>
      <c r="F372" s="471"/>
      <c r="G372" s="471"/>
      <c r="H372" s="469" t="s">
        <v>482</v>
      </c>
      <c r="I372" s="469"/>
      <c r="J372" s="469"/>
      <c r="K372" s="469"/>
      <c r="L372" s="422" t="s">
        <v>240</v>
      </c>
      <c r="M372" s="423" t="s">
        <v>210</v>
      </c>
      <c r="N372" s="469" t="s">
        <v>612</v>
      </c>
      <c r="O372" s="469"/>
      <c r="P372" s="422" t="s">
        <v>997</v>
      </c>
      <c r="Q372" s="470">
        <v>1370000</v>
      </c>
      <c r="R372" s="470"/>
    </row>
    <row r="373" spans="2:18" x14ac:dyDescent="0.2">
      <c r="B373" s="471" t="s">
        <v>999</v>
      </c>
      <c r="C373" s="471"/>
      <c r="D373" s="471"/>
      <c r="E373" s="471"/>
      <c r="F373" s="471"/>
      <c r="G373" s="471"/>
      <c r="H373" s="469" t="s">
        <v>482</v>
      </c>
      <c r="I373" s="469"/>
      <c r="J373" s="469"/>
      <c r="K373" s="469"/>
      <c r="L373" s="422" t="s">
        <v>240</v>
      </c>
      <c r="M373" s="423" t="s">
        <v>210</v>
      </c>
      <c r="N373" s="469" t="s">
        <v>759</v>
      </c>
      <c r="O373" s="469"/>
      <c r="P373" s="424"/>
      <c r="Q373" s="470">
        <v>0</v>
      </c>
      <c r="R373" s="470"/>
    </row>
    <row r="374" spans="2:18" x14ac:dyDescent="0.2">
      <c r="B374" s="471" t="s">
        <v>996</v>
      </c>
      <c r="C374" s="471"/>
      <c r="D374" s="471"/>
      <c r="E374" s="471"/>
      <c r="F374" s="471"/>
      <c r="G374" s="471"/>
      <c r="H374" s="469" t="s">
        <v>482</v>
      </c>
      <c r="I374" s="469"/>
      <c r="J374" s="469"/>
      <c r="K374" s="469"/>
      <c r="L374" s="422" t="s">
        <v>240</v>
      </c>
      <c r="M374" s="423" t="s">
        <v>210</v>
      </c>
      <c r="N374" s="469" t="s">
        <v>759</v>
      </c>
      <c r="O374" s="469"/>
      <c r="P374" s="422" t="s">
        <v>997</v>
      </c>
      <c r="Q374" s="470">
        <v>0</v>
      </c>
      <c r="R374" s="470"/>
    </row>
    <row r="375" spans="2:18" x14ac:dyDescent="0.2">
      <c r="B375" s="471" t="s">
        <v>712</v>
      </c>
      <c r="C375" s="471"/>
      <c r="D375" s="471"/>
      <c r="E375" s="471"/>
      <c r="F375" s="471"/>
      <c r="G375" s="471"/>
      <c r="H375" s="469" t="s">
        <v>482</v>
      </c>
      <c r="I375" s="469"/>
      <c r="J375" s="469"/>
      <c r="K375" s="469"/>
      <c r="L375" s="422" t="s">
        <v>240</v>
      </c>
      <c r="M375" s="423" t="s">
        <v>210</v>
      </c>
      <c r="N375" s="469" t="s">
        <v>1000</v>
      </c>
      <c r="O375" s="469"/>
      <c r="P375" s="424"/>
      <c r="Q375" s="470">
        <v>220662.81</v>
      </c>
      <c r="R375" s="470"/>
    </row>
    <row r="376" spans="2:18" x14ac:dyDescent="0.2">
      <c r="B376" s="471" t="s">
        <v>830</v>
      </c>
      <c r="C376" s="471"/>
      <c r="D376" s="471"/>
      <c r="E376" s="471"/>
      <c r="F376" s="471"/>
      <c r="G376" s="471"/>
      <c r="H376" s="469" t="s">
        <v>482</v>
      </c>
      <c r="I376" s="469"/>
      <c r="J376" s="469"/>
      <c r="K376" s="469"/>
      <c r="L376" s="422" t="s">
        <v>240</v>
      </c>
      <c r="M376" s="423" t="s">
        <v>210</v>
      </c>
      <c r="N376" s="469" t="s">
        <v>1000</v>
      </c>
      <c r="O376" s="469"/>
      <c r="P376" s="422" t="s">
        <v>739</v>
      </c>
      <c r="Q376" s="470">
        <v>220662.81</v>
      </c>
      <c r="R376" s="470"/>
    </row>
    <row r="377" spans="2:18" x14ac:dyDescent="0.2">
      <c r="B377" s="471" t="s">
        <v>1001</v>
      </c>
      <c r="C377" s="471"/>
      <c r="D377" s="471"/>
      <c r="E377" s="471"/>
      <c r="F377" s="471"/>
      <c r="G377" s="471"/>
      <c r="H377" s="469" t="s">
        <v>482</v>
      </c>
      <c r="I377" s="469"/>
      <c r="J377" s="469"/>
      <c r="K377" s="469"/>
      <c r="L377" s="422" t="s">
        <v>240</v>
      </c>
      <c r="M377" s="423" t="s">
        <v>210</v>
      </c>
      <c r="N377" s="469" t="s">
        <v>1002</v>
      </c>
      <c r="O377" s="469"/>
      <c r="P377" s="422"/>
      <c r="Q377" s="470">
        <v>44625604.909999996</v>
      </c>
      <c r="R377" s="470"/>
    </row>
    <row r="378" spans="2:18" x14ac:dyDescent="0.2">
      <c r="B378" s="471" t="s">
        <v>613</v>
      </c>
      <c r="C378" s="471"/>
      <c r="D378" s="471"/>
      <c r="E378" s="471"/>
      <c r="F378" s="471"/>
      <c r="G378" s="471"/>
      <c r="H378" s="469" t="s">
        <v>482</v>
      </c>
      <c r="I378" s="469"/>
      <c r="J378" s="469"/>
      <c r="K378" s="469"/>
      <c r="L378" s="422" t="s">
        <v>240</v>
      </c>
      <c r="M378" s="423" t="s">
        <v>210</v>
      </c>
      <c r="N378" s="469" t="s">
        <v>614</v>
      </c>
      <c r="O378" s="469"/>
      <c r="P378" s="424"/>
      <c r="Q378" s="470">
        <v>44625604.909999996</v>
      </c>
      <c r="R378" s="470"/>
    </row>
    <row r="379" spans="2:18" x14ac:dyDescent="0.2">
      <c r="B379" s="471" t="s">
        <v>996</v>
      </c>
      <c r="C379" s="471"/>
      <c r="D379" s="471"/>
      <c r="E379" s="471"/>
      <c r="F379" s="471"/>
      <c r="G379" s="471"/>
      <c r="H379" s="469" t="s">
        <v>482</v>
      </c>
      <c r="I379" s="469"/>
      <c r="J379" s="469"/>
      <c r="K379" s="469"/>
      <c r="L379" s="422" t="s">
        <v>240</v>
      </c>
      <c r="M379" s="423" t="s">
        <v>210</v>
      </c>
      <c r="N379" s="469" t="s">
        <v>614</v>
      </c>
      <c r="O379" s="469"/>
      <c r="P379" s="422" t="s">
        <v>997</v>
      </c>
      <c r="Q379" s="470">
        <v>44625604.909999996</v>
      </c>
      <c r="R379" s="470"/>
    </row>
    <row r="380" spans="2:18" x14ac:dyDescent="0.2">
      <c r="B380" s="471" t="s">
        <v>1003</v>
      </c>
      <c r="C380" s="471"/>
      <c r="D380" s="471"/>
      <c r="E380" s="471"/>
      <c r="F380" s="471"/>
      <c r="G380" s="471"/>
      <c r="H380" s="469" t="s">
        <v>482</v>
      </c>
      <c r="I380" s="469"/>
      <c r="J380" s="469"/>
      <c r="K380" s="469"/>
      <c r="L380" s="422" t="s">
        <v>240</v>
      </c>
      <c r="M380" s="423" t="s">
        <v>210</v>
      </c>
      <c r="N380" s="469" t="s">
        <v>1003</v>
      </c>
      <c r="O380" s="469"/>
      <c r="P380" s="422"/>
      <c r="Q380" s="470">
        <v>6073442.3499999996</v>
      </c>
      <c r="R380" s="470"/>
    </row>
    <row r="381" spans="2:18" x14ac:dyDescent="0.2">
      <c r="B381" s="471" t="s">
        <v>680</v>
      </c>
      <c r="C381" s="471"/>
      <c r="D381" s="471"/>
      <c r="E381" s="471"/>
      <c r="F381" s="471"/>
      <c r="G381" s="471"/>
      <c r="H381" s="469" t="s">
        <v>482</v>
      </c>
      <c r="I381" s="469"/>
      <c r="J381" s="469"/>
      <c r="K381" s="469"/>
      <c r="L381" s="422" t="s">
        <v>240</v>
      </c>
      <c r="M381" s="423" t="s">
        <v>210</v>
      </c>
      <c r="N381" s="469" t="s">
        <v>615</v>
      </c>
      <c r="O381" s="469"/>
      <c r="P381" s="424"/>
      <c r="Q381" s="470">
        <v>130200</v>
      </c>
      <c r="R381" s="470"/>
    </row>
    <row r="382" spans="2:18" x14ac:dyDescent="0.2">
      <c r="B382" s="471" t="s">
        <v>845</v>
      </c>
      <c r="C382" s="471"/>
      <c r="D382" s="471"/>
      <c r="E382" s="471"/>
      <c r="F382" s="471"/>
      <c r="G382" s="471"/>
      <c r="H382" s="469" t="s">
        <v>482</v>
      </c>
      <c r="I382" s="469"/>
      <c r="J382" s="469"/>
      <c r="K382" s="469"/>
      <c r="L382" s="422" t="s">
        <v>240</v>
      </c>
      <c r="M382" s="423" t="s">
        <v>210</v>
      </c>
      <c r="N382" s="469" t="s">
        <v>615</v>
      </c>
      <c r="O382" s="469"/>
      <c r="P382" s="422" t="s">
        <v>846</v>
      </c>
      <c r="Q382" s="470">
        <v>130200</v>
      </c>
      <c r="R382" s="470"/>
    </row>
    <row r="383" spans="2:18" x14ac:dyDescent="0.2">
      <c r="B383" s="471" t="s">
        <v>616</v>
      </c>
      <c r="C383" s="471"/>
      <c r="D383" s="471"/>
      <c r="E383" s="471"/>
      <c r="F383" s="471"/>
      <c r="G383" s="471"/>
      <c r="H383" s="469" t="s">
        <v>482</v>
      </c>
      <c r="I383" s="469"/>
      <c r="J383" s="469"/>
      <c r="K383" s="469"/>
      <c r="L383" s="422" t="s">
        <v>240</v>
      </c>
      <c r="M383" s="423" t="s">
        <v>210</v>
      </c>
      <c r="N383" s="469" t="s">
        <v>617</v>
      </c>
      <c r="O383" s="469"/>
      <c r="P383" s="424"/>
      <c r="Q383" s="470">
        <v>5772957.5999999996</v>
      </c>
      <c r="R383" s="470"/>
    </row>
    <row r="384" spans="2:18" x14ac:dyDescent="0.2">
      <c r="B384" s="471" t="s">
        <v>845</v>
      </c>
      <c r="C384" s="471"/>
      <c r="D384" s="471"/>
      <c r="E384" s="471"/>
      <c r="F384" s="471"/>
      <c r="G384" s="471"/>
      <c r="H384" s="469" t="s">
        <v>482</v>
      </c>
      <c r="I384" s="469"/>
      <c r="J384" s="469"/>
      <c r="K384" s="469"/>
      <c r="L384" s="422" t="s">
        <v>240</v>
      </c>
      <c r="M384" s="423" t="s">
        <v>210</v>
      </c>
      <c r="N384" s="469" t="s">
        <v>617</v>
      </c>
      <c r="O384" s="469"/>
      <c r="P384" s="422" t="s">
        <v>846</v>
      </c>
      <c r="Q384" s="470">
        <v>4067000</v>
      </c>
      <c r="R384" s="470"/>
    </row>
    <row r="385" spans="2:18" x14ac:dyDescent="0.2">
      <c r="B385" s="471" t="s">
        <v>830</v>
      </c>
      <c r="C385" s="471"/>
      <c r="D385" s="471"/>
      <c r="E385" s="471"/>
      <c r="F385" s="471"/>
      <c r="G385" s="471"/>
      <c r="H385" s="469" t="s">
        <v>482</v>
      </c>
      <c r="I385" s="469"/>
      <c r="J385" s="469"/>
      <c r="K385" s="469"/>
      <c r="L385" s="422" t="s">
        <v>240</v>
      </c>
      <c r="M385" s="423" t="s">
        <v>210</v>
      </c>
      <c r="N385" s="469" t="s">
        <v>617</v>
      </c>
      <c r="O385" s="469"/>
      <c r="P385" s="422" t="s">
        <v>739</v>
      </c>
      <c r="Q385" s="470">
        <v>1605957.6</v>
      </c>
      <c r="R385" s="470"/>
    </row>
    <row r="386" spans="2:18" x14ac:dyDescent="0.2">
      <c r="B386" s="471" t="s">
        <v>831</v>
      </c>
      <c r="C386" s="471"/>
      <c r="D386" s="471"/>
      <c r="E386" s="471"/>
      <c r="F386" s="471"/>
      <c r="G386" s="471"/>
      <c r="H386" s="469" t="s">
        <v>482</v>
      </c>
      <c r="I386" s="469"/>
      <c r="J386" s="469"/>
      <c r="K386" s="469"/>
      <c r="L386" s="422" t="s">
        <v>240</v>
      </c>
      <c r="M386" s="423" t="s">
        <v>210</v>
      </c>
      <c r="N386" s="469" t="s">
        <v>617</v>
      </c>
      <c r="O386" s="469"/>
      <c r="P386" s="422" t="s">
        <v>822</v>
      </c>
      <c r="Q386" s="470">
        <v>100000</v>
      </c>
      <c r="R386" s="470"/>
    </row>
    <row r="387" spans="2:18" x14ac:dyDescent="0.2">
      <c r="B387" s="471" t="s">
        <v>618</v>
      </c>
      <c r="C387" s="471"/>
      <c r="D387" s="471"/>
      <c r="E387" s="471"/>
      <c r="F387" s="471"/>
      <c r="G387" s="471"/>
      <c r="H387" s="469" t="s">
        <v>482</v>
      </c>
      <c r="I387" s="469"/>
      <c r="J387" s="469"/>
      <c r="K387" s="469"/>
      <c r="L387" s="422" t="s">
        <v>240</v>
      </c>
      <c r="M387" s="423" t="s">
        <v>210</v>
      </c>
      <c r="N387" s="469" t="s">
        <v>619</v>
      </c>
      <c r="O387" s="469"/>
      <c r="P387" s="424"/>
      <c r="Q387" s="470">
        <v>170284.75</v>
      </c>
      <c r="R387" s="470"/>
    </row>
    <row r="388" spans="2:18" x14ac:dyDescent="0.2">
      <c r="B388" s="471" t="s">
        <v>848</v>
      </c>
      <c r="C388" s="471"/>
      <c r="D388" s="471"/>
      <c r="E388" s="471"/>
      <c r="F388" s="471"/>
      <c r="G388" s="471"/>
      <c r="H388" s="469" t="s">
        <v>482</v>
      </c>
      <c r="I388" s="469"/>
      <c r="J388" s="469"/>
      <c r="K388" s="469"/>
      <c r="L388" s="422" t="s">
        <v>240</v>
      </c>
      <c r="M388" s="423" t="s">
        <v>210</v>
      </c>
      <c r="N388" s="469" t="s">
        <v>619</v>
      </c>
      <c r="O388" s="469"/>
      <c r="P388" s="422" t="s">
        <v>849</v>
      </c>
      <c r="Q388" s="470">
        <v>170284.75</v>
      </c>
      <c r="R388" s="470"/>
    </row>
    <row r="389" spans="2:18" x14ac:dyDescent="0.2">
      <c r="B389" s="478" t="s">
        <v>675</v>
      </c>
      <c r="C389" s="478"/>
      <c r="D389" s="478"/>
      <c r="E389" s="478"/>
      <c r="F389" s="478"/>
      <c r="G389" s="478"/>
      <c r="H389" s="472" t="s">
        <v>482</v>
      </c>
      <c r="I389" s="472"/>
      <c r="J389" s="472"/>
      <c r="K389" s="472"/>
      <c r="L389" s="420" t="s">
        <v>243</v>
      </c>
      <c r="M389" s="421" t="s">
        <v>215</v>
      </c>
      <c r="N389" s="472" t="s">
        <v>861</v>
      </c>
      <c r="O389" s="472"/>
      <c r="P389" s="420"/>
      <c r="Q389" s="473">
        <v>195000</v>
      </c>
      <c r="R389" s="473"/>
    </row>
    <row r="390" spans="2:18" x14ac:dyDescent="0.2">
      <c r="B390" s="471" t="s">
        <v>862</v>
      </c>
      <c r="C390" s="471"/>
      <c r="D390" s="471"/>
      <c r="E390" s="471"/>
      <c r="F390" s="471"/>
      <c r="G390" s="471"/>
      <c r="H390" s="469" t="s">
        <v>482</v>
      </c>
      <c r="I390" s="469"/>
      <c r="J390" s="469"/>
      <c r="K390" s="469"/>
      <c r="L390" s="422" t="s">
        <v>243</v>
      </c>
      <c r="M390" s="423" t="s">
        <v>215</v>
      </c>
      <c r="N390" s="469" t="s">
        <v>863</v>
      </c>
      <c r="O390" s="469"/>
      <c r="P390" s="422"/>
      <c r="Q390" s="470">
        <v>195000</v>
      </c>
      <c r="R390" s="470"/>
    </row>
    <row r="391" spans="2:18" x14ac:dyDescent="0.2">
      <c r="B391" s="471" t="s">
        <v>675</v>
      </c>
      <c r="C391" s="471"/>
      <c r="D391" s="471"/>
      <c r="E391" s="471"/>
      <c r="F391" s="471"/>
      <c r="G391" s="471"/>
      <c r="H391" s="469" t="s">
        <v>482</v>
      </c>
      <c r="I391" s="469"/>
      <c r="J391" s="469"/>
      <c r="K391" s="469"/>
      <c r="L391" s="422" t="s">
        <v>243</v>
      </c>
      <c r="M391" s="423" t="s">
        <v>215</v>
      </c>
      <c r="N391" s="469" t="s">
        <v>522</v>
      </c>
      <c r="O391" s="469"/>
      <c r="P391" s="424"/>
      <c r="Q391" s="470">
        <v>195000</v>
      </c>
      <c r="R391" s="470"/>
    </row>
    <row r="392" spans="2:18" x14ac:dyDescent="0.2">
      <c r="B392" s="471" t="s">
        <v>1006</v>
      </c>
      <c r="C392" s="471"/>
      <c r="D392" s="471"/>
      <c r="E392" s="471"/>
      <c r="F392" s="471"/>
      <c r="G392" s="471"/>
      <c r="H392" s="469" t="s">
        <v>482</v>
      </c>
      <c r="I392" s="469"/>
      <c r="J392" s="469"/>
      <c r="K392" s="469"/>
      <c r="L392" s="422" t="s">
        <v>243</v>
      </c>
      <c r="M392" s="423" t="s">
        <v>215</v>
      </c>
      <c r="N392" s="469" t="s">
        <v>522</v>
      </c>
      <c r="O392" s="469"/>
      <c r="P392" s="422" t="s">
        <v>732</v>
      </c>
      <c r="Q392" s="470">
        <v>195000</v>
      </c>
      <c r="R392" s="470"/>
    </row>
    <row r="393" spans="2:18" x14ac:dyDescent="0.2">
      <c r="B393" s="478" t="s">
        <v>833</v>
      </c>
      <c r="C393" s="478"/>
      <c r="D393" s="478"/>
      <c r="E393" s="478"/>
      <c r="F393" s="478"/>
      <c r="G393" s="478"/>
      <c r="H393" s="472" t="s">
        <v>482</v>
      </c>
      <c r="I393" s="472"/>
      <c r="J393" s="472"/>
      <c r="K393" s="472"/>
      <c r="L393" s="420" t="s">
        <v>243</v>
      </c>
      <c r="M393" s="421" t="s">
        <v>217</v>
      </c>
      <c r="N393" s="472" t="s">
        <v>834</v>
      </c>
      <c r="O393" s="472"/>
      <c r="P393" s="420"/>
      <c r="Q393" s="473">
        <v>2736660.33</v>
      </c>
      <c r="R393" s="473"/>
    </row>
    <row r="394" spans="2:18" x14ac:dyDescent="0.2">
      <c r="B394" s="471" t="s">
        <v>950</v>
      </c>
      <c r="C394" s="471"/>
      <c r="D394" s="471"/>
      <c r="E394" s="471"/>
      <c r="F394" s="471"/>
      <c r="G394" s="471"/>
      <c r="H394" s="469" t="s">
        <v>482</v>
      </c>
      <c r="I394" s="469"/>
      <c r="J394" s="469"/>
      <c r="K394" s="469"/>
      <c r="L394" s="422" t="s">
        <v>243</v>
      </c>
      <c r="M394" s="423" t="s">
        <v>217</v>
      </c>
      <c r="N394" s="469" t="s">
        <v>951</v>
      </c>
      <c r="O394" s="469"/>
      <c r="P394" s="422"/>
      <c r="Q394" s="470">
        <v>1912580.68</v>
      </c>
      <c r="R394" s="470"/>
    </row>
    <row r="395" spans="2:18" x14ac:dyDescent="0.2">
      <c r="B395" s="471" t="s">
        <v>1005</v>
      </c>
      <c r="C395" s="471"/>
      <c r="D395" s="471"/>
      <c r="E395" s="471"/>
      <c r="F395" s="471"/>
      <c r="G395" s="471"/>
      <c r="H395" s="469" t="s">
        <v>482</v>
      </c>
      <c r="I395" s="469"/>
      <c r="J395" s="469"/>
      <c r="K395" s="469"/>
      <c r="L395" s="422" t="s">
        <v>243</v>
      </c>
      <c r="M395" s="423" t="s">
        <v>217</v>
      </c>
      <c r="N395" s="469" t="s">
        <v>621</v>
      </c>
      <c r="O395" s="469"/>
      <c r="P395" s="424"/>
      <c r="Q395" s="470">
        <v>1912580.68</v>
      </c>
      <c r="R395" s="470"/>
    </row>
    <row r="396" spans="2:18" x14ac:dyDescent="0.2">
      <c r="B396" s="471" t="s">
        <v>848</v>
      </c>
      <c r="C396" s="471"/>
      <c r="D396" s="471"/>
      <c r="E396" s="471"/>
      <c r="F396" s="471"/>
      <c r="G396" s="471"/>
      <c r="H396" s="469" t="s">
        <v>482</v>
      </c>
      <c r="I396" s="469"/>
      <c r="J396" s="469"/>
      <c r="K396" s="469"/>
      <c r="L396" s="422" t="s">
        <v>243</v>
      </c>
      <c r="M396" s="423" t="s">
        <v>217</v>
      </c>
      <c r="N396" s="469" t="s">
        <v>621</v>
      </c>
      <c r="O396" s="469"/>
      <c r="P396" s="422" t="s">
        <v>849</v>
      </c>
      <c r="Q396" s="470">
        <v>1912580.68</v>
      </c>
      <c r="R396" s="470"/>
    </row>
    <row r="397" spans="2:18" x14ac:dyDescent="0.2">
      <c r="B397" s="471" t="s">
        <v>835</v>
      </c>
      <c r="C397" s="471"/>
      <c r="D397" s="471"/>
      <c r="E397" s="471"/>
      <c r="F397" s="471"/>
      <c r="G397" s="471"/>
      <c r="H397" s="469" t="s">
        <v>482</v>
      </c>
      <c r="I397" s="469"/>
      <c r="J397" s="469"/>
      <c r="K397" s="469"/>
      <c r="L397" s="422" t="s">
        <v>243</v>
      </c>
      <c r="M397" s="423" t="s">
        <v>217</v>
      </c>
      <c r="N397" s="469" t="s">
        <v>836</v>
      </c>
      <c r="O397" s="469"/>
      <c r="P397" s="422"/>
      <c r="Q397" s="470">
        <v>824079.65</v>
      </c>
      <c r="R397" s="470"/>
    </row>
    <row r="398" spans="2:18" x14ac:dyDescent="0.2">
      <c r="B398" s="471" t="s">
        <v>506</v>
      </c>
      <c r="C398" s="471"/>
      <c r="D398" s="471"/>
      <c r="E398" s="471"/>
      <c r="F398" s="471"/>
      <c r="G398" s="471"/>
      <c r="H398" s="469" t="s">
        <v>482</v>
      </c>
      <c r="I398" s="469"/>
      <c r="J398" s="469"/>
      <c r="K398" s="469"/>
      <c r="L398" s="422" t="s">
        <v>243</v>
      </c>
      <c r="M398" s="423" t="s">
        <v>217</v>
      </c>
      <c r="N398" s="469" t="s">
        <v>507</v>
      </c>
      <c r="O398" s="469"/>
      <c r="P398" s="424"/>
      <c r="Q398" s="470">
        <v>32200</v>
      </c>
      <c r="R398" s="470"/>
    </row>
    <row r="399" spans="2:18" x14ac:dyDescent="0.2">
      <c r="B399" s="471" t="s">
        <v>848</v>
      </c>
      <c r="C399" s="471"/>
      <c r="D399" s="471"/>
      <c r="E399" s="471"/>
      <c r="F399" s="471"/>
      <c r="G399" s="471"/>
      <c r="H399" s="469" t="s">
        <v>482</v>
      </c>
      <c r="I399" s="469"/>
      <c r="J399" s="469"/>
      <c r="K399" s="469"/>
      <c r="L399" s="422" t="s">
        <v>243</v>
      </c>
      <c r="M399" s="423" t="s">
        <v>217</v>
      </c>
      <c r="N399" s="469" t="s">
        <v>507</v>
      </c>
      <c r="O399" s="469"/>
      <c r="P399" s="422" t="s">
        <v>849</v>
      </c>
      <c r="Q399" s="470">
        <v>32200</v>
      </c>
      <c r="R399" s="470"/>
    </row>
    <row r="400" spans="2:18" x14ac:dyDescent="0.2">
      <c r="B400" s="471" t="s">
        <v>622</v>
      </c>
      <c r="C400" s="471"/>
      <c r="D400" s="471"/>
      <c r="E400" s="471"/>
      <c r="F400" s="471"/>
      <c r="G400" s="471"/>
      <c r="H400" s="469" t="s">
        <v>482</v>
      </c>
      <c r="I400" s="469"/>
      <c r="J400" s="469"/>
      <c r="K400" s="469"/>
      <c r="L400" s="422" t="s">
        <v>243</v>
      </c>
      <c r="M400" s="423" t="s">
        <v>217</v>
      </c>
      <c r="N400" s="469" t="s">
        <v>623</v>
      </c>
      <c r="O400" s="469"/>
      <c r="P400" s="424"/>
      <c r="Q400" s="470">
        <v>736581.71</v>
      </c>
      <c r="R400" s="470"/>
    </row>
    <row r="401" spans="2:18" x14ac:dyDescent="0.2">
      <c r="B401" s="471" t="s">
        <v>848</v>
      </c>
      <c r="C401" s="471"/>
      <c r="D401" s="471"/>
      <c r="E401" s="471"/>
      <c r="F401" s="471"/>
      <c r="G401" s="471"/>
      <c r="H401" s="469" t="s">
        <v>482</v>
      </c>
      <c r="I401" s="469"/>
      <c r="J401" s="469"/>
      <c r="K401" s="469"/>
      <c r="L401" s="422" t="s">
        <v>243</v>
      </c>
      <c r="M401" s="423" t="s">
        <v>217</v>
      </c>
      <c r="N401" s="469" t="s">
        <v>623</v>
      </c>
      <c r="O401" s="469"/>
      <c r="P401" s="422" t="s">
        <v>849</v>
      </c>
      <c r="Q401" s="470">
        <v>736581.71</v>
      </c>
      <c r="R401" s="470"/>
    </row>
    <row r="402" spans="2:18" x14ac:dyDescent="0.2">
      <c r="B402" s="471" t="s">
        <v>677</v>
      </c>
      <c r="C402" s="471"/>
      <c r="D402" s="471"/>
      <c r="E402" s="471"/>
      <c r="F402" s="471"/>
      <c r="G402" s="471"/>
      <c r="H402" s="469" t="s">
        <v>482</v>
      </c>
      <c r="I402" s="469"/>
      <c r="J402" s="469"/>
      <c r="K402" s="469"/>
      <c r="L402" s="422" t="s">
        <v>243</v>
      </c>
      <c r="M402" s="423" t="s">
        <v>217</v>
      </c>
      <c r="N402" s="469" t="s">
        <v>676</v>
      </c>
      <c r="O402" s="469"/>
      <c r="P402" s="424"/>
      <c r="Q402" s="470">
        <v>55297.94</v>
      </c>
      <c r="R402" s="470"/>
    </row>
    <row r="403" spans="2:18" x14ac:dyDescent="0.2">
      <c r="B403" s="471" t="s">
        <v>848</v>
      </c>
      <c r="C403" s="471"/>
      <c r="D403" s="471"/>
      <c r="E403" s="471"/>
      <c r="F403" s="471"/>
      <c r="G403" s="471"/>
      <c r="H403" s="469" t="s">
        <v>482</v>
      </c>
      <c r="I403" s="469"/>
      <c r="J403" s="469"/>
      <c r="K403" s="469"/>
      <c r="L403" s="422" t="s">
        <v>243</v>
      </c>
      <c r="M403" s="423" t="s">
        <v>217</v>
      </c>
      <c r="N403" s="469" t="s">
        <v>676</v>
      </c>
      <c r="O403" s="469"/>
      <c r="P403" s="422" t="s">
        <v>849</v>
      </c>
      <c r="Q403" s="470">
        <v>55297.94</v>
      </c>
      <c r="R403" s="470"/>
    </row>
    <row r="404" spans="2:18" x14ac:dyDescent="0.2">
      <c r="B404" s="478" t="s">
        <v>1007</v>
      </c>
      <c r="C404" s="478"/>
      <c r="D404" s="478"/>
      <c r="E404" s="478"/>
      <c r="F404" s="478"/>
      <c r="G404" s="478"/>
      <c r="H404" s="472" t="s">
        <v>482</v>
      </c>
      <c r="I404" s="472"/>
      <c r="J404" s="472"/>
      <c r="K404" s="472"/>
      <c r="L404" s="420" t="s">
        <v>243</v>
      </c>
      <c r="M404" s="421" t="s">
        <v>217</v>
      </c>
      <c r="N404" s="472" t="s">
        <v>1008</v>
      </c>
      <c r="O404" s="472"/>
      <c r="P404" s="420"/>
      <c r="Q404" s="473">
        <v>2035992.34</v>
      </c>
      <c r="R404" s="473"/>
    </row>
    <row r="405" spans="2:18" x14ac:dyDescent="0.2">
      <c r="B405" s="471" t="s">
        <v>1009</v>
      </c>
      <c r="C405" s="471"/>
      <c r="D405" s="471"/>
      <c r="E405" s="471"/>
      <c r="F405" s="471"/>
      <c r="G405" s="471"/>
      <c r="H405" s="469" t="s">
        <v>482</v>
      </c>
      <c r="I405" s="469"/>
      <c r="J405" s="469"/>
      <c r="K405" s="469"/>
      <c r="L405" s="422" t="s">
        <v>243</v>
      </c>
      <c r="M405" s="423" t="s">
        <v>217</v>
      </c>
      <c r="N405" s="469" t="s">
        <v>1010</v>
      </c>
      <c r="O405" s="469"/>
      <c r="P405" s="422"/>
      <c r="Q405" s="470">
        <v>2035992.34</v>
      </c>
      <c r="R405" s="470"/>
    </row>
    <row r="406" spans="2:18" x14ac:dyDescent="0.2">
      <c r="B406" s="471" t="s">
        <v>1011</v>
      </c>
      <c r="C406" s="471"/>
      <c r="D406" s="471"/>
      <c r="E406" s="471"/>
      <c r="F406" s="471"/>
      <c r="G406" s="471"/>
      <c r="H406" s="469" t="s">
        <v>482</v>
      </c>
      <c r="I406" s="469"/>
      <c r="J406" s="469"/>
      <c r="K406" s="469"/>
      <c r="L406" s="422" t="s">
        <v>243</v>
      </c>
      <c r="M406" s="423" t="s">
        <v>217</v>
      </c>
      <c r="N406" s="469" t="s">
        <v>620</v>
      </c>
      <c r="O406" s="469"/>
      <c r="P406" s="424"/>
      <c r="Q406" s="470">
        <v>221151.34</v>
      </c>
      <c r="R406" s="470"/>
    </row>
    <row r="407" spans="2:18" x14ac:dyDescent="0.2">
      <c r="B407" s="471" t="s">
        <v>848</v>
      </c>
      <c r="C407" s="471"/>
      <c r="D407" s="471"/>
      <c r="E407" s="471"/>
      <c r="F407" s="471"/>
      <c r="G407" s="471"/>
      <c r="H407" s="469" t="s">
        <v>482</v>
      </c>
      <c r="I407" s="469"/>
      <c r="J407" s="469"/>
      <c r="K407" s="469"/>
      <c r="L407" s="422" t="s">
        <v>243</v>
      </c>
      <c r="M407" s="423" t="s">
        <v>217</v>
      </c>
      <c r="N407" s="469" t="s">
        <v>620</v>
      </c>
      <c r="O407" s="469"/>
      <c r="P407" s="422" t="s">
        <v>849</v>
      </c>
      <c r="Q407" s="470">
        <v>221151.34</v>
      </c>
      <c r="R407" s="470"/>
    </row>
    <row r="408" spans="2:18" x14ac:dyDescent="0.2">
      <c r="B408" s="471" t="s">
        <v>1116</v>
      </c>
      <c r="C408" s="471"/>
      <c r="D408" s="471"/>
      <c r="E408" s="471"/>
      <c r="F408" s="471"/>
      <c r="G408" s="471"/>
      <c r="H408" s="469" t="s">
        <v>482</v>
      </c>
      <c r="I408" s="469"/>
      <c r="J408" s="469"/>
      <c r="K408" s="469"/>
      <c r="L408" s="422" t="s">
        <v>243</v>
      </c>
      <c r="M408" s="423" t="s">
        <v>217</v>
      </c>
      <c r="N408" s="469" t="s">
        <v>1117</v>
      </c>
      <c r="O408" s="469"/>
      <c r="P408" s="424"/>
      <c r="Q408" s="470">
        <v>1814841</v>
      </c>
      <c r="R408" s="470"/>
    </row>
    <row r="409" spans="2:18" x14ac:dyDescent="0.2">
      <c r="B409" s="471" t="s">
        <v>848</v>
      </c>
      <c r="C409" s="471"/>
      <c r="D409" s="471"/>
      <c r="E409" s="471"/>
      <c r="F409" s="471"/>
      <c r="G409" s="471"/>
      <c r="H409" s="469" t="s">
        <v>482</v>
      </c>
      <c r="I409" s="469"/>
      <c r="J409" s="469"/>
      <c r="K409" s="469"/>
      <c r="L409" s="422" t="s">
        <v>243</v>
      </c>
      <c r="M409" s="423" t="s">
        <v>217</v>
      </c>
      <c r="N409" s="469" t="s">
        <v>1117</v>
      </c>
      <c r="O409" s="469"/>
      <c r="P409" s="422" t="s">
        <v>849</v>
      </c>
      <c r="Q409" s="470">
        <v>1814841</v>
      </c>
      <c r="R409" s="470"/>
    </row>
    <row r="410" spans="2:18" x14ac:dyDescent="0.2">
      <c r="B410" s="478" t="s">
        <v>675</v>
      </c>
      <c r="C410" s="478"/>
      <c r="D410" s="478"/>
      <c r="E410" s="478"/>
      <c r="F410" s="478"/>
      <c r="G410" s="478"/>
      <c r="H410" s="472" t="s">
        <v>482</v>
      </c>
      <c r="I410" s="472"/>
      <c r="J410" s="472"/>
      <c r="K410" s="472"/>
      <c r="L410" s="420" t="s">
        <v>243</v>
      </c>
      <c r="M410" s="421" t="s">
        <v>221</v>
      </c>
      <c r="N410" s="472" t="s">
        <v>861</v>
      </c>
      <c r="O410" s="472"/>
      <c r="P410" s="420"/>
      <c r="Q410" s="473">
        <v>700000</v>
      </c>
      <c r="R410" s="473"/>
    </row>
    <row r="411" spans="2:18" x14ac:dyDescent="0.2">
      <c r="B411" s="471" t="s">
        <v>862</v>
      </c>
      <c r="C411" s="471"/>
      <c r="D411" s="471"/>
      <c r="E411" s="471"/>
      <c r="F411" s="471"/>
      <c r="G411" s="471"/>
      <c r="H411" s="469" t="s">
        <v>482</v>
      </c>
      <c r="I411" s="469"/>
      <c r="J411" s="469"/>
      <c r="K411" s="469"/>
      <c r="L411" s="422" t="s">
        <v>243</v>
      </c>
      <c r="M411" s="423" t="s">
        <v>221</v>
      </c>
      <c r="N411" s="469" t="s">
        <v>863</v>
      </c>
      <c r="O411" s="469"/>
      <c r="P411" s="422"/>
      <c r="Q411" s="470">
        <v>700000</v>
      </c>
      <c r="R411" s="470"/>
    </row>
    <row r="412" spans="2:18" x14ac:dyDescent="0.2">
      <c r="B412" s="471" t="s">
        <v>675</v>
      </c>
      <c r="C412" s="471"/>
      <c r="D412" s="471"/>
      <c r="E412" s="471"/>
      <c r="F412" s="471"/>
      <c r="G412" s="471"/>
      <c r="H412" s="469" t="s">
        <v>482</v>
      </c>
      <c r="I412" s="469"/>
      <c r="J412" s="469"/>
      <c r="K412" s="469"/>
      <c r="L412" s="422" t="s">
        <v>243</v>
      </c>
      <c r="M412" s="423" t="s">
        <v>221</v>
      </c>
      <c r="N412" s="469" t="s">
        <v>522</v>
      </c>
      <c r="O412" s="469"/>
      <c r="P412" s="424"/>
      <c r="Q412" s="470">
        <v>700000</v>
      </c>
      <c r="R412" s="470"/>
    </row>
    <row r="413" spans="2:18" x14ac:dyDescent="0.2">
      <c r="B413" s="471" t="s">
        <v>1006</v>
      </c>
      <c r="C413" s="471"/>
      <c r="D413" s="471"/>
      <c r="E413" s="471"/>
      <c r="F413" s="471"/>
      <c r="G413" s="471"/>
      <c r="H413" s="469" t="s">
        <v>482</v>
      </c>
      <c r="I413" s="469"/>
      <c r="J413" s="469"/>
      <c r="K413" s="469"/>
      <c r="L413" s="422" t="s">
        <v>243</v>
      </c>
      <c r="M413" s="423" t="s">
        <v>221</v>
      </c>
      <c r="N413" s="469" t="s">
        <v>522</v>
      </c>
      <c r="O413" s="469"/>
      <c r="P413" s="422" t="s">
        <v>732</v>
      </c>
      <c r="Q413" s="470">
        <v>0</v>
      </c>
      <c r="R413" s="470"/>
    </row>
    <row r="414" spans="2:18" x14ac:dyDescent="0.2">
      <c r="B414" s="471" t="s">
        <v>572</v>
      </c>
      <c r="C414" s="471"/>
      <c r="D414" s="471"/>
      <c r="E414" s="471"/>
      <c r="F414" s="471"/>
      <c r="G414" s="471"/>
      <c r="H414" s="469" t="s">
        <v>482</v>
      </c>
      <c r="I414" s="469"/>
      <c r="J414" s="469"/>
      <c r="K414" s="469"/>
      <c r="L414" s="422" t="s">
        <v>243</v>
      </c>
      <c r="M414" s="423" t="s">
        <v>221</v>
      </c>
      <c r="N414" s="469" t="s">
        <v>522</v>
      </c>
      <c r="O414" s="469"/>
      <c r="P414" s="422" t="s">
        <v>573</v>
      </c>
      <c r="Q414" s="470">
        <v>700000</v>
      </c>
      <c r="R414" s="470"/>
    </row>
    <row r="415" spans="2:18" x14ac:dyDescent="0.2">
      <c r="B415" s="478" t="s">
        <v>991</v>
      </c>
      <c r="C415" s="478"/>
      <c r="D415" s="478"/>
      <c r="E415" s="478"/>
      <c r="F415" s="478"/>
      <c r="G415" s="478"/>
      <c r="H415" s="472" t="s">
        <v>482</v>
      </c>
      <c r="I415" s="472"/>
      <c r="J415" s="472"/>
      <c r="K415" s="472"/>
      <c r="L415" s="420" t="s">
        <v>225</v>
      </c>
      <c r="M415" s="421" t="s">
        <v>210</v>
      </c>
      <c r="N415" s="472" t="s">
        <v>992</v>
      </c>
      <c r="O415" s="472"/>
      <c r="P415" s="420"/>
      <c r="Q415" s="473">
        <v>1350000</v>
      </c>
      <c r="R415" s="473"/>
    </row>
    <row r="416" spans="2:18" x14ac:dyDescent="0.2">
      <c r="B416" s="471" t="s">
        <v>1012</v>
      </c>
      <c r="C416" s="471"/>
      <c r="D416" s="471"/>
      <c r="E416" s="471"/>
      <c r="F416" s="471"/>
      <c r="G416" s="471"/>
      <c r="H416" s="469" t="s">
        <v>482</v>
      </c>
      <c r="I416" s="469"/>
      <c r="J416" s="469"/>
      <c r="K416" s="469"/>
      <c r="L416" s="422" t="s">
        <v>225</v>
      </c>
      <c r="M416" s="423" t="s">
        <v>210</v>
      </c>
      <c r="N416" s="469" t="s">
        <v>1013</v>
      </c>
      <c r="O416" s="469"/>
      <c r="P416" s="422"/>
      <c r="Q416" s="470">
        <v>1350000</v>
      </c>
      <c r="R416" s="470"/>
    </row>
    <row r="417" spans="2:18" x14ac:dyDescent="0.2">
      <c r="B417" s="471" t="s">
        <v>625</v>
      </c>
      <c r="C417" s="471"/>
      <c r="D417" s="471"/>
      <c r="E417" s="471"/>
      <c r="F417" s="471"/>
      <c r="G417" s="471"/>
      <c r="H417" s="469" t="s">
        <v>482</v>
      </c>
      <c r="I417" s="469"/>
      <c r="J417" s="469"/>
      <c r="K417" s="469"/>
      <c r="L417" s="422" t="s">
        <v>225</v>
      </c>
      <c r="M417" s="423" t="s">
        <v>210</v>
      </c>
      <c r="N417" s="469" t="s">
        <v>626</v>
      </c>
      <c r="O417" s="469"/>
      <c r="P417" s="424"/>
      <c r="Q417" s="470">
        <v>1350000</v>
      </c>
      <c r="R417" s="470"/>
    </row>
    <row r="418" spans="2:18" x14ac:dyDescent="0.2">
      <c r="B418" s="471" t="s">
        <v>830</v>
      </c>
      <c r="C418" s="471"/>
      <c r="D418" s="471"/>
      <c r="E418" s="471"/>
      <c r="F418" s="471"/>
      <c r="G418" s="471"/>
      <c r="H418" s="469" t="s">
        <v>482</v>
      </c>
      <c r="I418" s="469"/>
      <c r="J418" s="469"/>
      <c r="K418" s="469"/>
      <c r="L418" s="422" t="s">
        <v>225</v>
      </c>
      <c r="M418" s="423" t="s">
        <v>210</v>
      </c>
      <c r="N418" s="469" t="s">
        <v>626</v>
      </c>
      <c r="O418" s="469"/>
      <c r="P418" s="422" t="s">
        <v>739</v>
      </c>
      <c r="Q418" s="470">
        <v>1150000</v>
      </c>
      <c r="R418" s="470"/>
    </row>
    <row r="419" spans="2:18" ht="13.5" thickBot="1" x14ac:dyDescent="0.25">
      <c r="B419" s="471" t="s">
        <v>996</v>
      </c>
      <c r="C419" s="471"/>
      <c r="D419" s="471"/>
      <c r="E419" s="471"/>
      <c r="F419" s="471"/>
      <c r="G419" s="471"/>
      <c r="H419" s="469" t="s">
        <v>482</v>
      </c>
      <c r="I419" s="469"/>
      <c r="J419" s="469"/>
      <c r="K419" s="469"/>
      <c r="L419" s="422" t="s">
        <v>225</v>
      </c>
      <c r="M419" s="423" t="s">
        <v>210</v>
      </c>
      <c r="N419" s="469" t="s">
        <v>626</v>
      </c>
      <c r="O419" s="469"/>
      <c r="P419" s="422" t="s">
        <v>997</v>
      </c>
      <c r="Q419" s="470">
        <v>200000</v>
      </c>
      <c r="R419" s="470"/>
    </row>
    <row r="420" spans="2:18" ht="13.5" thickBot="1" x14ac:dyDescent="0.25">
      <c r="B420" s="484" t="s">
        <v>280</v>
      </c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5">
        <v>1181365517.7999997</v>
      </c>
      <c r="R420" s="485"/>
    </row>
    <row r="421" spans="2:18" x14ac:dyDescent="0.2">
      <c r="B421" s="380"/>
      <c r="C421" s="380"/>
      <c r="D421" s="380"/>
      <c r="E421" s="380"/>
      <c r="F421" s="380"/>
      <c r="G421" s="380"/>
      <c r="H421" s="380"/>
      <c r="I421" s="380"/>
      <c r="J421" s="380"/>
      <c r="K421" s="380"/>
      <c r="L421" s="380"/>
      <c r="M421" s="380"/>
      <c r="N421" s="380"/>
      <c r="O421" s="380"/>
      <c r="P421" s="380"/>
      <c r="Q421" s="380"/>
      <c r="R421" s="380"/>
    </row>
    <row r="422" spans="2:18" x14ac:dyDescent="0.2">
      <c r="B422" s="369"/>
      <c r="C422" s="367"/>
      <c r="D422" s="474"/>
      <c r="E422" s="474"/>
      <c r="F422" s="474"/>
      <c r="G422" s="474"/>
      <c r="H422" s="367"/>
      <c r="I422" s="474"/>
      <c r="J422" s="474"/>
      <c r="K422" s="474"/>
      <c r="L422" s="474"/>
      <c r="M422" s="474"/>
      <c r="N422" s="474"/>
      <c r="O422" s="474"/>
      <c r="P422" s="474"/>
      <c r="Q422" s="367"/>
      <c r="R422" s="378"/>
    </row>
    <row r="423" spans="2:18" x14ac:dyDescent="0.2">
      <c r="C423" s="474"/>
      <c r="D423" s="474"/>
      <c r="E423" s="474"/>
      <c r="F423" s="474"/>
      <c r="G423" s="474"/>
      <c r="H423" s="474"/>
      <c r="I423" s="474"/>
      <c r="J423" s="474"/>
      <c r="K423" s="474"/>
      <c r="L423" s="367"/>
      <c r="M423" s="378"/>
      <c r="N423" s="378"/>
      <c r="O423" s="378"/>
      <c r="P423" s="378"/>
      <c r="Q423" s="378"/>
      <c r="R423" s="378"/>
    </row>
    <row r="424" spans="2:18" x14ac:dyDescent="0.2">
      <c r="C424" s="481" t="s">
        <v>1018</v>
      </c>
      <c r="D424" s="481"/>
      <c r="E424" s="481"/>
      <c r="F424" s="481"/>
      <c r="G424" s="479"/>
      <c r="H424" s="479"/>
      <c r="I424" s="482"/>
      <c r="J424" s="482"/>
      <c r="K424" s="482"/>
      <c r="L424" s="367"/>
      <c r="M424" s="379" t="s">
        <v>1019</v>
      </c>
      <c r="N424" s="379"/>
      <c r="O424" s="379"/>
      <c r="P424" s="379"/>
      <c r="Q424" s="379"/>
      <c r="R424" s="379"/>
    </row>
    <row r="425" spans="2:18" x14ac:dyDescent="0.2">
      <c r="C425" s="479"/>
      <c r="D425" s="479"/>
      <c r="E425" s="479"/>
      <c r="F425" s="479"/>
      <c r="G425" s="479"/>
      <c r="H425" s="479"/>
      <c r="I425" s="480"/>
      <c r="J425" s="480"/>
      <c r="K425" s="480"/>
      <c r="L425" s="367"/>
      <c r="M425" s="377" t="s">
        <v>815</v>
      </c>
      <c r="N425" s="377"/>
      <c r="O425" s="377"/>
      <c r="P425" s="377"/>
      <c r="Q425" s="377"/>
      <c r="R425" s="377"/>
    </row>
    <row r="426" spans="2:18" x14ac:dyDescent="0.2">
      <c r="C426" s="479"/>
      <c r="D426" s="479"/>
      <c r="E426" s="479"/>
      <c r="F426" s="479"/>
      <c r="G426" s="479"/>
      <c r="H426" s="479"/>
      <c r="I426" s="479"/>
      <c r="J426" s="479"/>
      <c r="K426" s="479"/>
      <c r="L426" s="367"/>
      <c r="M426" s="378"/>
      <c r="N426" s="378"/>
      <c r="O426" s="378"/>
      <c r="P426" s="378"/>
      <c r="Q426" s="378"/>
      <c r="R426" s="378"/>
    </row>
  </sheetData>
  <mergeCells count="1686">
    <mergeCell ref="B415:G415"/>
    <mergeCell ref="H415:K415"/>
    <mergeCell ref="N411:O411"/>
    <mergeCell ref="Q411:R411"/>
    <mergeCell ref="B417:G417"/>
    <mergeCell ref="H417:K417"/>
    <mergeCell ref="N417:O417"/>
    <mergeCell ref="Q417:R417"/>
    <mergeCell ref="B418:G418"/>
    <mergeCell ref="H418:K418"/>
    <mergeCell ref="N418:O418"/>
    <mergeCell ref="Q418:R418"/>
    <mergeCell ref="B419:G419"/>
    <mergeCell ref="H419:K419"/>
    <mergeCell ref="N419:O419"/>
    <mergeCell ref="Q419:R419"/>
    <mergeCell ref="B420:P420"/>
    <mergeCell ref="Q420:R420"/>
    <mergeCell ref="O1:R1"/>
    <mergeCell ref="O3:R3"/>
    <mergeCell ref="M2:R2"/>
    <mergeCell ref="M4:R4"/>
    <mergeCell ref="B412:G412"/>
    <mergeCell ref="H412:K412"/>
    <mergeCell ref="N412:O412"/>
    <mergeCell ref="Q412:R412"/>
    <mergeCell ref="B413:G413"/>
    <mergeCell ref="H413:K413"/>
    <mergeCell ref="N413:O413"/>
    <mergeCell ref="Q413:R413"/>
    <mergeCell ref="B414:G414"/>
    <mergeCell ref="H414:K414"/>
    <mergeCell ref="N414:O414"/>
    <mergeCell ref="Q414:R414"/>
    <mergeCell ref="B405:G405"/>
    <mergeCell ref="H405:K405"/>
    <mergeCell ref="N405:O405"/>
    <mergeCell ref="Q405:R405"/>
    <mergeCell ref="B406:G406"/>
    <mergeCell ref="H406:K406"/>
    <mergeCell ref="N406:O406"/>
    <mergeCell ref="Q406:R406"/>
    <mergeCell ref="N415:O415"/>
    <mergeCell ref="Q415:R415"/>
    <mergeCell ref="B416:G416"/>
    <mergeCell ref="H416:K416"/>
    <mergeCell ref="N416:O416"/>
    <mergeCell ref="Q416:R416"/>
    <mergeCell ref="B407:G407"/>
    <mergeCell ref="H407:K407"/>
    <mergeCell ref="N407:O407"/>
    <mergeCell ref="Q407:R407"/>
    <mergeCell ref="B408:G408"/>
    <mergeCell ref="H408:K408"/>
    <mergeCell ref="N408:O408"/>
    <mergeCell ref="Q408:R408"/>
    <mergeCell ref="B409:G409"/>
    <mergeCell ref="H409:K409"/>
    <mergeCell ref="N409:O409"/>
    <mergeCell ref="Q409:R409"/>
    <mergeCell ref="B410:G410"/>
    <mergeCell ref="H410:K410"/>
    <mergeCell ref="N410:O410"/>
    <mergeCell ref="Q410:R410"/>
    <mergeCell ref="B411:G411"/>
    <mergeCell ref="H411:K411"/>
    <mergeCell ref="B400:G400"/>
    <mergeCell ref="H400:K400"/>
    <mergeCell ref="N400:O400"/>
    <mergeCell ref="Q400:R400"/>
    <mergeCell ref="B401:G401"/>
    <mergeCell ref="H401:K401"/>
    <mergeCell ref="N401:O401"/>
    <mergeCell ref="Q401:R401"/>
    <mergeCell ref="B402:G402"/>
    <mergeCell ref="H402:K402"/>
    <mergeCell ref="N402:O402"/>
    <mergeCell ref="Q402:R402"/>
    <mergeCell ref="B403:G403"/>
    <mergeCell ref="H403:K403"/>
    <mergeCell ref="N403:O403"/>
    <mergeCell ref="Q403:R403"/>
    <mergeCell ref="B404:G404"/>
    <mergeCell ref="H404:K404"/>
    <mergeCell ref="N404:O404"/>
    <mergeCell ref="Q404:R404"/>
    <mergeCell ref="B395:G395"/>
    <mergeCell ref="H395:K395"/>
    <mergeCell ref="N395:O395"/>
    <mergeCell ref="Q395:R395"/>
    <mergeCell ref="B396:G396"/>
    <mergeCell ref="H396:K396"/>
    <mergeCell ref="N396:O396"/>
    <mergeCell ref="Q396:R396"/>
    <mergeCell ref="B397:G397"/>
    <mergeCell ref="H397:K397"/>
    <mergeCell ref="N397:O397"/>
    <mergeCell ref="Q397:R397"/>
    <mergeCell ref="B398:G398"/>
    <mergeCell ref="H398:K398"/>
    <mergeCell ref="N398:O398"/>
    <mergeCell ref="Q398:R398"/>
    <mergeCell ref="B399:G399"/>
    <mergeCell ref="H399:K399"/>
    <mergeCell ref="N399:O399"/>
    <mergeCell ref="Q399:R399"/>
    <mergeCell ref="B390:G390"/>
    <mergeCell ref="H390:K390"/>
    <mergeCell ref="N390:O390"/>
    <mergeCell ref="Q390:R390"/>
    <mergeCell ref="B391:G391"/>
    <mergeCell ref="H391:K391"/>
    <mergeCell ref="N391:O391"/>
    <mergeCell ref="Q391:R391"/>
    <mergeCell ref="B392:G392"/>
    <mergeCell ref="H392:K392"/>
    <mergeCell ref="N392:O392"/>
    <mergeCell ref="Q392:R392"/>
    <mergeCell ref="B393:G393"/>
    <mergeCell ref="H393:K393"/>
    <mergeCell ref="N393:O393"/>
    <mergeCell ref="Q393:R393"/>
    <mergeCell ref="B394:G394"/>
    <mergeCell ref="H394:K394"/>
    <mergeCell ref="N394:O394"/>
    <mergeCell ref="Q394:R394"/>
    <mergeCell ref="H385:K385"/>
    <mergeCell ref="N385:O385"/>
    <mergeCell ref="Q385:R385"/>
    <mergeCell ref="B386:G386"/>
    <mergeCell ref="H386:K386"/>
    <mergeCell ref="N386:O386"/>
    <mergeCell ref="Q386:R386"/>
    <mergeCell ref="B387:G387"/>
    <mergeCell ref="H387:K387"/>
    <mergeCell ref="N387:O387"/>
    <mergeCell ref="Q387:R387"/>
    <mergeCell ref="B388:G388"/>
    <mergeCell ref="H388:K388"/>
    <mergeCell ref="N388:O388"/>
    <mergeCell ref="Q388:R388"/>
    <mergeCell ref="B389:G389"/>
    <mergeCell ref="H389:K389"/>
    <mergeCell ref="N389:O389"/>
    <mergeCell ref="Q389:R389"/>
    <mergeCell ref="Q8:R8"/>
    <mergeCell ref="B9:G9"/>
    <mergeCell ref="H9:K9"/>
    <mergeCell ref="N9:O9"/>
    <mergeCell ref="B10:G10"/>
    <mergeCell ref="H10:K10"/>
    <mergeCell ref="B11:G11"/>
    <mergeCell ref="H11:K11"/>
    <mergeCell ref="B12:G12"/>
    <mergeCell ref="H12:K12"/>
    <mergeCell ref="B13:G13"/>
    <mergeCell ref="H13:K13"/>
    <mergeCell ref="B14:G14"/>
    <mergeCell ref="H14:K14"/>
    <mergeCell ref="N14:O14"/>
    <mergeCell ref="Q14:R14"/>
    <mergeCell ref="B382:G382"/>
    <mergeCell ref="H382:K382"/>
    <mergeCell ref="N382:O382"/>
    <mergeCell ref="Q382:R382"/>
    <mergeCell ref="C425:D425"/>
    <mergeCell ref="E425:F425"/>
    <mergeCell ref="G425:H425"/>
    <mergeCell ref="I425:K425"/>
    <mergeCell ref="C426:D426"/>
    <mergeCell ref="E426:F426"/>
    <mergeCell ref="G426:H426"/>
    <mergeCell ref="I426:K426"/>
    <mergeCell ref="C423:D423"/>
    <mergeCell ref="E423:F423"/>
    <mergeCell ref="G423:H423"/>
    <mergeCell ref="I423:K423"/>
    <mergeCell ref="C424:F424"/>
    <mergeCell ref="G424:H424"/>
    <mergeCell ref="I424:K424"/>
    <mergeCell ref="N380:O380"/>
    <mergeCell ref="Q380:R380"/>
    <mergeCell ref="Q381:R381"/>
    <mergeCell ref="D422:E422"/>
    <mergeCell ref="F422:G422"/>
    <mergeCell ref="I422:J422"/>
    <mergeCell ref="K422:N422"/>
    <mergeCell ref="O422:P422"/>
    <mergeCell ref="B383:G383"/>
    <mergeCell ref="H383:K383"/>
    <mergeCell ref="N383:O383"/>
    <mergeCell ref="Q383:R383"/>
    <mergeCell ref="B384:G384"/>
    <mergeCell ref="H384:K384"/>
    <mergeCell ref="N384:O384"/>
    <mergeCell ref="Q384:R384"/>
    <mergeCell ref="B385:G385"/>
    <mergeCell ref="N378:O378"/>
    <mergeCell ref="Q378:R378"/>
    <mergeCell ref="N379:O379"/>
    <mergeCell ref="Q379:R379"/>
    <mergeCell ref="B378:G378"/>
    <mergeCell ref="H378:K378"/>
    <mergeCell ref="B379:G379"/>
    <mergeCell ref="H379:K379"/>
    <mergeCell ref="B380:G380"/>
    <mergeCell ref="H380:K380"/>
    <mergeCell ref="B381:G381"/>
    <mergeCell ref="H381:K381"/>
    <mergeCell ref="N381:O381"/>
    <mergeCell ref="N376:O376"/>
    <mergeCell ref="Q376:R376"/>
    <mergeCell ref="N377:O377"/>
    <mergeCell ref="Q377:R377"/>
    <mergeCell ref="N374:O374"/>
    <mergeCell ref="Q374:R374"/>
    <mergeCell ref="N375:O375"/>
    <mergeCell ref="Q375:R375"/>
    <mergeCell ref="B374:G374"/>
    <mergeCell ref="H374:K374"/>
    <mergeCell ref="B375:G375"/>
    <mergeCell ref="H375:K375"/>
    <mergeCell ref="B376:G376"/>
    <mergeCell ref="H376:K376"/>
    <mergeCell ref="B377:G377"/>
    <mergeCell ref="H377:K377"/>
    <mergeCell ref="N372:O372"/>
    <mergeCell ref="Q372:R372"/>
    <mergeCell ref="N373:O373"/>
    <mergeCell ref="Q373:R373"/>
    <mergeCell ref="N370:O370"/>
    <mergeCell ref="Q370:R370"/>
    <mergeCell ref="N371:O371"/>
    <mergeCell ref="Q371:R371"/>
    <mergeCell ref="B370:G370"/>
    <mergeCell ref="H370:K370"/>
    <mergeCell ref="B371:G371"/>
    <mergeCell ref="H371:K371"/>
    <mergeCell ref="B372:G372"/>
    <mergeCell ref="H372:K372"/>
    <mergeCell ref="B373:G373"/>
    <mergeCell ref="H373:K373"/>
    <mergeCell ref="N368:O368"/>
    <mergeCell ref="Q368:R368"/>
    <mergeCell ref="N369:O369"/>
    <mergeCell ref="Q369:R369"/>
    <mergeCell ref="N366:O366"/>
    <mergeCell ref="Q366:R366"/>
    <mergeCell ref="N367:O367"/>
    <mergeCell ref="Q367:R367"/>
    <mergeCell ref="B366:G366"/>
    <mergeCell ref="H366:K366"/>
    <mergeCell ref="B367:G367"/>
    <mergeCell ref="H367:K367"/>
    <mergeCell ref="B368:G368"/>
    <mergeCell ref="H368:K368"/>
    <mergeCell ref="B369:G369"/>
    <mergeCell ref="H369:K369"/>
    <mergeCell ref="N364:O364"/>
    <mergeCell ref="Q364:R364"/>
    <mergeCell ref="N365:O365"/>
    <mergeCell ref="Q365:R365"/>
    <mergeCell ref="N362:O362"/>
    <mergeCell ref="Q362:R362"/>
    <mergeCell ref="N363:O363"/>
    <mergeCell ref="Q363:R363"/>
    <mergeCell ref="B362:G362"/>
    <mergeCell ref="H362:K362"/>
    <mergeCell ref="B363:G363"/>
    <mergeCell ref="H363:K363"/>
    <mergeCell ref="B364:G364"/>
    <mergeCell ref="H364:K364"/>
    <mergeCell ref="B365:G365"/>
    <mergeCell ref="H365:K365"/>
    <mergeCell ref="N360:O360"/>
    <mergeCell ref="Q360:R360"/>
    <mergeCell ref="N361:O361"/>
    <mergeCell ref="Q361:R361"/>
    <mergeCell ref="N358:O358"/>
    <mergeCell ref="Q358:R358"/>
    <mergeCell ref="N359:O359"/>
    <mergeCell ref="Q359:R359"/>
    <mergeCell ref="B358:G358"/>
    <mergeCell ref="H358:K358"/>
    <mergeCell ref="B359:G359"/>
    <mergeCell ref="H359:K359"/>
    <mergeCell ref="B360:G360"/>
    <mergeCell ref="H360:K360"/>
    <mergeCell ref="B361:G361"/>
    <mergeCell ref="H361:K361"/>
    <mergeCell ref="N356:O356"/>
    <mergeCell ref="Q356:R356"/>
    <mergeCell ref="N357:O357"/>
    <mergeCell ref="Q357:R357"/>
    <mergeCell ref="N354:O354"/>
    <mergeCell ref="Q354:R354"/>
    <mergeCell ref="N355:O355"/>
    <mergeCell ref="Q355:R355"/>
    <mergeCell ref="B354:G354"/>
    <mergeCell ref="H354:K354"/>
    <mergeCell ref="B355:G355"/>
    <mergeCell ref="H355:K355"/>
    <mergeCell ref="B356:G356"/>
    <mergeCell ref="H356:K356"/>
    <mergeCell ref="B357:G357"/>
    <mergeCell ref="H357:K357"/>
    <mergeCell ref="N352:O352"/>
    <mergeCell ref="Q352:R352"/>
    <mergeCell ref="N353:O353"/>
    <mergeCell ref="Q353:R353"/>
    <mergeCell ref="N350:O350"/>
    <mergeCell ref="Q350:R350"/>
    <mergeCell ref="N351:O351"/>
    <mergeCell ref="Q351:R351"/>
    <mergeCell ref="B350:G350"/>
    <mergeCell ref="H350:K350"/>
    <mergeCell ref="B351:G351"/>
    <mergeCell ref="H351:K351"/>
    <mergeCell ref="B352:G352"/>
    <mergeCell ref="H352:K352"/>
    <mergeCell ref="B353:G353"/>
    <mergeCell ref="H353:K353"/>
    <mergeCell ref="N348:O348"/>
    <mergeCell ref="Q348:R348"/>
    <mergeCell ref="N349:O349"/>
    <mergeCell ref="Q349:R349"/>
    <mergeCell ref="N346:O346"/>
    <mergeCell ref="Q346:R346"/>
    <mergeCell ref="N347:O347"/>
    <mergeCell ref="Q347:R347"/>
    <mergeCell ref="B346:G346"/>
    <mergeCell ref="H346:K346"/>
    <mergeCell ref="B347:G347"/>
    <mergeCell ref="H347:K347"/>
    <mergeCell ref="B348:G348"/>
    <mergeCell ref="H348:K348"/>
    <mergeCell ref="B349:G349"/>
    <mergeCell ref="H349:K349"/>
    <mergeCell ref="N344:O344"/>
    <mergeCell ref="Q344:R344"/>
    <mergeCell ref="N345:O345"/>
    <mergeCell ref="Q345:R345"/>
    <mergeCell ref="N342:O342"/>
    <mergeCell ref="Q342:R342"/>
    <mergeCell ref="N343:O343"/>
    <mergeCell ref="Q343:R343"/>
    <mergeCell ref="B342:G342"/>
    <mergeCell ref="H342:K342"/>
    <mergeCell ref="B343:G343"/>
    <mergeCell ref="H343:K343"/>
    <mergeCell ref="B344:G344"/>
    <mergeCell ref="H344:K344"/>
    <mergeCell ref="B345:G345"/>
    <mergeCell ref="H345:K345"/>
    <mergeCell ref="N340:O340"/>
    <mergeCell ref="Q340:R340"/>
    <mergeCell ref="N341:O341"/>
    <mergeCell ref="Q341:R341"/>
    <mergeCell ref="N338:O338"/>
    <mergeCell ref="Q338:R338"/>
    <mergeCell ref="N339:O339"/>
    <mergeCell ref="Q339:R339"/>
    <mergeCell ref="B338:G338"/>
    <mergeCell ref="H338:K338"/>
    <mergeCell ref="B339:G339"/>
    <mergeCell ref="H339:K339"/>
    <mergeCell ref="B340:G340"/>
    <mergeCell ref="H340:K340"/>
    <mergeCell ref="B341:G341"/>
    <mergeCell ref="H341:K341"/>
    <mergeCell ref="N336:O336"/>
    <mergeCell ref="Q336:R336"/>
    <mergeCell ref="N337:O337"/>
    <mergeCell ref="Q337:R337"/>
    <mergeCell ref="N334:O334"/>
    <mergeCell ref="Q334:R334"/>
    <mergeCell ref="N335:O335"/>
    <mergeCell ref="Q335:R335"/>
    <mergeCell ref="B334:G334"/>
    <mergeCell ref="H334:K334"/>
    <mergeCell ref="B335:G335"/>
    <mergeCell ref="H335:K335"/>
    <mergeCell ref="B336:G336"/>
    <mergeCell ref="H336:K336"/>
    <mergeCell ref="B337:G337"/>
    <mergeCell ref="H337:K337"/>
    <mergeCell ref="N332:O332"/>
    <mergeCell ref="Q332:R332"/>
    <mergeCell ref="N333:O333"/>
    <mergeCell ref="Q333:R333"/>
    <mergeCell ref="N330:O330"/>
    <mergeCell ref="Q330:R330"/>
    <mergeCell ref="N331:O331"/>
    <mergeCell ref="Q331:R331"/>
    <mergeCell ref="B330:G330"/>
    <mergeCell ref="H330:K330"/>
    <mergeCell ref="B331:G331"/>
    <mergeCell ref="H331:K331"/>
    <mergeCell ref="B332:G332"/>
    <mergeCell ref="H332:K332"/>
    <mergeCell ref="B333:G333"/>
    <mergeCell ref="H333:K333"/>
    <mergeCell ref="N328:O328"/>
    <mergeCell ref="Q328:R328"/>
    <mergeCell ref="N329:O329"/>
    <mergeCell ref="Q329:R329"/>
    <mergeCell ref="N326:O326"/>
    <mergeCell ref="Q326:R326"/>
    <mergeCell ref="N327:O327"/>
    <mergeCell ref="Q327:R327"/>
    <mergeCell ref="B326:G326"/>
    <mergeCell ref="H326:K326"/>
    <mergeCell ref="B327:G327"/>
    <mergeCell ref="H327:K327"/>
    <mergeCell ref="B328:G328"/>
    <mergeCell ref="H328:K328"/>
    <mergeCell ref="B329:G329"/>
    <mergeCell ref="H329:K329"/>
    <mergeCell ref="N324:O324"/>
    <mergeCell ref="Q324:R324"/>
    <mergeCell ref="N325:O325"/>
    <mergeCell ref="Q325:R325"/>
    <mergeCell ref="N322:O322"/>
    <mergeCell ref="Q322:R322"/>
    <mergeCell ref="N323:O323"/>
    <mergeCell ref="Q323:R323"/>
    <mergeCell ref="B322:G322"/>
    <mergeCell ref="H322:K322"/>
    <mergeCell ref="B323:G323"/>
    <mergeCell ref="H323:K323"/>
    <mergeCell ref="B324:G324"/>
    <mergeCell ref="H324:K324"/>
    <mergeCell ref="B325:G325"/>
    <mergeCell ref="H325:K325"/>
    <mergeCell ref="N320:O320"/>
    <mergeCell ref="Q320:R320"/>
    <mergeCell ref="N321:O321"/>
    <mergeCell ref="Q321:R321"/>
    <mergeCell ref="N318:O318"/>
    <mergeCell ref="Q318:R318"/>
    <mergeCell ref="N319:O319"/>
    <mergeCell ref="Q319:R319"/>
    <mergeCell ref="B318:G318"/>
    <mergeCell ref="H318:K318"/>
    <mergeCell ref="B319:G319"/>
    <mergeCell ref="H319:K319"/>
    <mergeCell ref="B320:G320"/>
    <mergeCell ref="H320:K320"/>
    <mergeCell ref="B321:G321"/>
    <mergeCell ref="H321:K321"/>
    <mergeCell ref="N316:O316"/>
    <mergeCell ref="Q316:R316"/>
    <mergeCell ref="N317:O317"/>
    <mergeCell ref="Q317:R317"/>
    <mergeCell ref="N314:O314"/>
    <mergeCell ref="Q314:R314"/>
    <mergeCell ref="N315:O315"/>
    <mergeCell ref="Q315:R315"/>
    <mergeCell ref="B314:G314"/>
    <mergeCell ref="H314:K314"/>
    <mergeCell ref="B315:G315"/>
    <mergeCell ref="H315:K315"/>
    <mergeCell ref="B316:G316"/>
    <mergeCell ref="H316:K316"/>
    <mergeCell ref="B317:G317"/>
    <mergeCell ref="H317:K317"/>
    <mergeCell ref="N312:O312"/>
    <mergeCell ref="Q312:R312"/>
    <mergeCell ref="N313:O313"/>
    <mergeCell ref="Q313:R313"/>
    <mergeCell ref="N310:O310"/>
    <mergeCell ref="Q310:R310"/>
    <mergeCell ref="N311:O311"/>
    <mergeCell ref="Q311:R311"/>
    <mergeCell ref="B310:G310"/>
    <mergeCell ref="H310:K310"/>
    <mergeCell ref="B311:G311"/>
    <mergeCell ref="H311:K311"/>
    <mergeCell ref="B312:G312"/>
    <mergeCell ref="H312:K312"/>
    <mergeCell ref="B313:G313"/>
    <mergeCell ref="H313:K313"/>
    <mergeCell ref="N308:O308"/>
    <mergeCell ref="Q308:R308"/>
    <mergeCell ref="N309:O309"/>
    <mergeCell ref="Q309:R309"/>
    <mergeCell ref="N306:O306"/>
    <mergeCell ref="Q306:R306"/>
    <mergeCell ref="N307:O307"/>
    <mergeCell ref="Q307:R307"/>
    <mergeCell ref="B306:G306"/>
    <mergeCell ref="H306:K306"/>
    <mergeCell ref="B307:G307"/>
    <mergeCell ref="H307:K307"/>
    <mergeCell ref="B308:G308"/>
    <mergeCell ref="H308:K308"/>
    <mergeCell ref="B309:G309"/>
    <mergeCell ref="H309:K309"/>
    <mergeCell ref="N304:O304"/>
    <mergeCell ref="Q304:R304"/>
    <mergeCell ref="N305:O305"/>
    <mergeCell ref="Q305:R305"/>
    <mergeCell ref="N302:O302"/>
    <mergeCell ref="Q302:R302"/>
    <mergeCell ref="N303:O303"/>
    <mergeCell ref="Q303:R303"/>
    <mergeCell ref="B302:G302"/>
    <mergeCell ref="H302:K302"/>
    <mergeCell ref="B303:G303"/>
    <mergeCell ref="H303:K303"/>
    <mergeCell ref="B304:G304"/>
    <mergeCell ref="H304:K304"/>
    <mergeCell ref="B305:G305"/>
    <mergeCell ref="H305:K305"/>
    <mergeCell ref="N300:O300"/>
    <mergeCell ref="Q300:R300"/>
    <mergeCell ref="N301:O301"/>
    <mergeCell ref="Q301:R301"/>
    <mergeCell ref="N298:O298"/>
    <mergeCell ref="Q298:R298"/>
    <mergeCell ref="N299:O299"/>
    <mergeCell ref="Q299:R299"/>
    <mergeCell ref="B298:G298"/>
    <mergeCell ref="H298:K298"/>
    <mergeCell ref="B299:G299"/>
    <mergeCell ref="H299:K299"/>
    <mergeCell ref="B300:G300"/>
    <mergeCell ref="H300:K300"/>
    <mergeCell ref="B301:G301"/>
    <mergeCell ref="H301:K301"/>
    <mergeCell ref="N296:O296"/>
    <mergeCell ref="Q296:R296"/>
    <mergeCell ref="N297:O297"/>
    <mergeCell ref="Q297:R297"/>
    <mergeCell ref="N294:O294"/>
    <mergeCell ref="Q294:R294"/>
    <mergeCell ref="N295:O295"/>
    <mergeCell ref="Q295:R295"/>
    <mergeCell ref="B294:G294"/>
    <mergeCell ref="H294:K294"/>
    <mergeCell ref="B295:G295"/>
    <mergeCell ref="H295:K295"/>
    <mergeCell ref="B296:G296"/>
    <mergeCell ref="H296:K296"/>
    <mergeCell ref="B297:G297"/>
    <mergeCell ref="H297:K297"/>
    <mergeCell ref="N292:O292"/>
    <mergeCell ref="Q292:R292"/>
    <mergeCell ref="N293:O293"/>
    <mergeCell ref="Q293:R293"/>
    <mergeCell ref="N290:O290"/>
    <mergeCell ref="Q290:R290"/>
    <mergeCell ref="N291:O291"/>
    <mergeCell ref="Q291:R291"/>
    <mergeCell ref="B290:G290"/>
    <mergeCell ref="H290:K290"/>
    <mergeCell ref="B291:G291"/>
    <mergeCell ref="H291:K291"/>
    <mergeCell ref="B292:G292"/>
    <mergeCell ref="H292:K292"/>
    <mergeCell ref="B293:G293"/>
    <mergeCell ref="H293:K293"/>
    <mergeCell ref="N288:O288"/>
    <mergeCell ref="Q288:R288"/>
    <mergeCell ref="N289:O289"/>
    <mergeCell ref="Q289:R289"/>
    <mergeCell ref="N286:O286"/>
    <mergeCell ref="Q286:R286"/>
    <mergeCell ref="N287:O287"/>
    <mergeCell ref="Q287:R287"/>
    <mergeCell ref="B286:G286"/>
    <mergeCell ref="H286:K286"/>
    <mergeCell ref="B287:G287"/>
    <mergeCell ref="H287:K287"/>
    <mergeCell ref="B288:G288"/>
    <mergeCell ref="H288:K288"/>
    <mergeCell ref="B289:G289"/>
    <mergeCell ref="H289:K289"/>
    <mergeCell ref="N284:O284"/>
    <mergeCell ref="Q284:R284"/>
    <mergeCell ref="N285:O285"/>
    <mergeCell ref="Q285:R285"/>
    <mergeCell ref="N282:O282"/>
    <mergeCell ref="Q282:R282"/>
    <mergeCell ref="N283:O283"/>
    <mergeCell ref="Q283:R283"/>
    <mergeCell ref="B282:G282"/>
    <mergeCell ref="H282:K282"/>
    <mergeCell ref="B283:G283"/>
    <mergeCell ref="H283:K283"/>
    <mergeCell ref="B284:G284"/>
    <mergeCell ref="H284:K284"/>
    <mergeCell ref="B285:G285"/>
    <mergeCell ref="H285:K285"/>
    <mergeCell ref="N280:O280"/>
    <mergeCell ref="Q280:R280"/>
    <mergeCell ref="N281:O281"/>
    <mergeCell ref="Q281:R281"/>
    <mergeCell ref="N278:O278"/>
    <mergeCell ref="Q278:R278"/>
    <mergeCell ref="N279:O279"/>
    <mergeCell ref="Q279:R279"/>
    <mergeCell ref="B278:G278"/>
    <mergeCell ref="H278:K278"/>
    <mergeCell ref="B279:G279"/>
    <mergeCell ref="H279:K279"/>
    <mergeCell ref="B280:G280"/>
    <mergeCell ref="H280:K280"/>
    <mergeCell ref="B281:G281"/>
    <mergeCell ref="H281:K281"/>
    <mergeCell ref="N276:O276"/>
    <mergeCell ref="Q276:R276"/>
    <mergeCell ref="N277:O277"/>
    <mergeCell ref="Q277:R277"/>
    <mergeCell ref="N274:O274"/>
    <mergeCell ref="Q274:R274"/>
    <mergeCell ref="N275:O275"/>
    <mergeCell ref="Q275:R275"/>
    <mergeCell ref="B274:G274"/>
    <mergeCell ref="H274:K274"/>
    <mergeCell ref="B275:G275"/>
    <mergeCell ref="H275:K275"/>
    <mergeCell ref="B276:G276"/>
    <mergeCell ref="H276:K276"/>
    <mergeCell ref="B277:G277"/>
    <mergeCell ref="H277:K277"/>
    <mergeCell ref="N272:O272"/>
    <mergeCell ref="Q272:R272"/>
    <mergeCell ref="N273:O273"/>
    <mergeCell ref="Q273:R273"/>
    <mergeCell ref="N270:O270"/>
    <mergeCell ref="Q270:R270"/>
    <mergeCell ref="N271:O271"/>
    <mergeCell ref="Q271:R271"/>
    <mergeCell ref="B270:G270"/>
    <mergeCell ref="H270:K270"/>
    <mergeCell ref="B271:G271"/>
    <mergeCell ref="H271:K271"/>
    <mergeCell ref="B272:G272"/>
    <mergeCell ref="H272:K272"/>
    <mergeCell ref="B273:G273"/>
    <mergeCell ref="H273:K273"/>
    <mergeCell ref="N268:O268"/>
    <mergeCell ref="Q268:R268"/>
    <mergeCell ref="N269:O269"/>
    <mergeCell ref="Q269:R269"/>
    <mergeCell ref="N266:O266"/>
    <mergeCell ref="Q266:R266"/>
    <mergeCell ref="N267:O267"/>
    <mergeCell ref="Q267:R267"/>
    <mergeCell ref="B266:G266"/>
    <mergeCell ref="H266:K266"/>
    <mergeCell ref="B267:G267"/>
    <mergeCell ref="H267:K267"/>
    <mergeCell ref="B268:G268"/>
    <mergeCell ref="H268:K268"/>
    <mergeCell ref="B269:G269"/>
    <mergeCell ref="H269:K269"/>
    <mergeCell ref="N264:O264"/>
    <mergeCell ref="Q264:R264"/>
    <mergeCell ref="N265:O265"/>
    <mergeCell ref="Q265:R265"/>
    <mergeCell ref="N262:O262"/>
    <mergeCell ref="Q262:R262"/>
    <mergeCell ref="N263:O263"/>
    <mergeCell ref="Q263:R263"/>
    <mergeCell ref="B262:G262"/>
    <mergeCell ref="H262:K262"/>
    <mergeCell ref="B263:G263"/>
    <mergeCell ref="H263:K263"/>
    <mergeCell ref="B264:G264"/>
    <mergeCell ref="H264:K264"/>
    <mergeCell ref="B265:G265"/>
    <mergeCell ref="H265:K265"/>
    <mergeCell ref="N260:O260"/>
    <mergeCell ref="Q260:R260"/>
    <mergeCell ref="N261:O261"/>
    <mergeCell ref="Q261:R261"/>
    <mergeCell ref="N258:O258"/>
    <mergeCell ref="Q258:R258"/>
    <mergeCell ref="N259:O259"/>
    <mergeCell ref="Q259:R259"/>
    <mergeCell ref="B258:G258"/>
    <mergeCell ref="H258:K258"/>
    <mergeCell ref="B259:G259"/>
    <mergeCell ref="H259:K259"/>
    <mergeCell ref="B260:G260"/>
    <mergeCell ref="H260:K260"/>
    <mergeCell ref="B261:G261"/>
    <mergeCell ref="H261:K261"/>
    <mergeCell ref="N256:O256"/>
    <mergeCell ref="Q256:R256"/>
    <mergeCell ref="N257:O257"/>
    <mergeCell ref="Q257:R257"/>
    <mergeCell ref="N254:O254"/>
    <mergeCell ref="Q254:R254"/>
    <mergeCell ref="N255:O255"/>
    <mergeCell ref="Q255:R255"/>
    <mergeCell ref="B254:G254"/>
    <mergeCell ref="H254:K254"/>
    <mergeCell ref="B255:G255"/>
    <mergeCell ref="H255:K255"/>
    <mergeCell ref="B256:G256"/>
    <mergeCell ref="H256:K256"/>
    <mergeCell ref="B257:G257"/>
    <mergeCell ref="H257:K257"/>
    <mergeCell ref="N252:O252"/>
    <mergeCell ref="Q252:R252"/>
    <mergeCell ref="N253:O253"/>
    <mergeCell ref="Q253:R253"/>
    <mergeCell ref="N250:O250"/>
    <mergeCell ref="Q250:R250"/>
    <mergeCell ref="N251:O251"/>
    <mergeCell ref="Q251:R251"/>
    <mergeCell ref="B250:G250"/>
    <mergeCell ref="H250:K250"/>
    <mergeCell ref="B251:G251"/>
    <mergeCell ref="H251:K251"/>
    <mergeCell ref="B252:G252"/>
    <mergeCell ref="H252:K252"/>
    <mergeCell ref="B253:G253"/>
    <mergeCell ref="H253:K253"/>
    <mergeCell ref="N248:O248"/>
    <mergeCell ref="Q248:R248"/>
    <mergeCell ref="N249:O249"/>
    <mergeCell ref="Q249:R249"/>
    <mergeCell ref="N246:O246"/>
    <mergeCell ref="Q246:R246"/>
    <mergeCell ref="N247:O247"/>
    <mergeCell ref="Q247:R247"/>
    <mergeCell ref="B246:G246"/>
    <mergeCell ref="H246:K246"/>
    <mergeCell ref="B247:G247"/>
    <mergeCell ref="H247:K247"/>
    <mergeCell ref="B248:G248"/>
    <mergeCell ref="H248:K248"/>
    <mergeCell ref="B249:G249"/>
    <mergeCell ref="H249:K249"/>
    <mergeCell ref="N244:O244"/>
    <mergeCell ref="Q244:R244"/>
    <mergeCell ref="N245:O245"/>
    <mergeCell ref="Q245:R245"/>
    <mergeCell ref="N242:O242"/>
    <mergeCell ref="Q242:R242"/>
    <mergeCell ref="N243:O243"/>
    <mergeCell ref="Q243:R243"/>
    <mergeCell ref="B242:G242"/>
    <mergeCell ref="H242:K242"/>
    <mergeCell ref="B243:G243"/>
    <mergeCell ref="H243:K243"/>
    <mergeCell ref="B244:G244"/>
    <mergeCell ref="H244:K244"/>
    <mergeCell ref="B245:G245"/>
    <mergeCell ref="H245:K245"/>
    <mergeCell ref="N240:O240"/>
    <mergeCell ref="Q240:R240"/>
    <mergeCell ref="N241:O241"/>
    <mergeCell ref="Q241:R241"/>
    <mergeCell ref="N238:O238"/>
    <mergeCell ref="Q238:R238"/>
    <mergeCell ref="N239:O239"/>
    <mergeCell ref="Q239:R239"/>
    <mergeCell ref="B238:G238"/>
    <mergeCell ref="H238:K238"/>
    <mergeCell ref="B239:G239"/>
    <mergeCell ref="H239:K239"/>
    <mergeCell ref="B240:G240"/>
    <mergeCell ref="H240:K240"/>
    <mergeCell ref="B241:G241"/>
    <mergeCell ref="H241:K241"/>
    <mergeCell ref="N236:O236"/>
    <mergeCell ref="Q236:R236"/>
    <mergeCell ref="N237:O237"/>
    <mergeCell ref="Q237:R237"/>
    <mergeCell ref="N234:O234"/>
    <mergeCell ref="Q234:R234"/>
    <mergeCell ref="N235:O235"/>
    <mergeCell ref="Q235:R235"/>
    <mergeCell ref="B234:G234"/>
    <mergeCell ref="H234:K234"/>
    <mergeCell ref="B235:G235"/>
    <mergeCell ref="H235:K235"/>
    <mergeCell ref="B236:G236"/>
    <mergeCell ref="H236:K236"/>
    <mergeCell ref="B237:G237"/>
    <mergeCell ref="H237:K237"/>
    <mergeCell ref="N232:O232"/>
    <mergeCell ref="Q232:R232"/>
    <mergeCell ref="N233:O233"/>
    <mergeCell ref="Q233:R233"/>
    <mergeCell ref="N230:O230"/>
    <mergeCell ref="Q230:R230"/>
    <mergeCell ref="N231:O231"/>
    <mergeCell ref="Q231:R231"/>
    <mergeCell ref="B230:G230"/>
    <mergeCell ref="H230:K230"/>
    <mergeCell ref="B231:G231"/>
    <mergeCell ref="H231:K231"/>
    <mergeCell ref="B232:G232"/>
    <mergeCell ref="H232:K232"/>
    <mergeCell ref="B233:G233"/>
    <mergeCell ref="H233:K233"/>
    <mergeCell ref="N228:O228"/>
    <mergeCell ref="Q228:R228"/>
    <mergeCell ref="N229:O229"/>
    <mergeCell ref="Q229:R229"/>
    <mergeCell ref="N226:O226"/>
    <mergeCell ref="Q226:R226"/>
    <mergeCell ref="N227:O227"/>
    <mergeCell ref="Q227:R227"/>
    <mergeCell ref="B226:G226"/>
    <mergeCell ref="H226:K226"/>
    <mergeCell ref="B227:G227"/>
    <mergeCell ref="H227:K227"/>
    <mergeCell ref="B228:G228"/>
    <mergeCell ref="H228:K228"/>
    <mergeCell ref="B229:G229"/>
    <mergeCell ref="H229:K229"/>
    <mergeCell ref="N224:O224"/>
    <mergeCell ref="Q224:R224"/>
    <mergeCell ref="N225:O225"/>
    <mergeCell ref="Q225:R225"/>
    <mergeCell ref="N222:O222"/>
    <mergeCell ref="Q222:R222"/>
    <mergeCell ref="N223:O223"/>
    <mergeCell ref="Q223:R223"/>
    <mergeCell ref="B222:G222"/>
    <mergeCell ref="H222:K222"/>
    <mergeCell ref="B223:G223"/>
    <mergeCell ref="H223:K223"/>
    <mergeCell ref="B224:G224"/>
    <mergeCell ref="H224:K224"/>
    <mergeCell ref="B225:G225"/>
    <mergeCell ref="H225:K225"/>
    <mergeCell ref="N220:O220"/>
    <mergeCell ref="Q220:R220"/>
    <mergeCell ref="N221:O221"/>
    <mergeCell ref="Q221:R221"/>
    <mergeCell ref="N218:O218"/>
    <mergeCell ref="Q218:R218"/>
    <mergeCell ref="N219:O219"/>
    <mergeCell ref="Q219:R219"/>
    <mergeCell ref="B218:G218"/>
    <mergeCell ref="H218:K218"/>
    <mergeCell ref="B219:G219"/>
    <mergeCell ref="H219:K219"/>
    <mergeCell ref="B220:G220"/>
    <mergeCell ref="H220:K220"/>
    <mergeCell ref="B221:G221"/>
    <mergeCell ref="H221:K221"/>
    <mergeCell ref="N216:O216"/>
    <mergeCell ref="Q216:R216"/>
    <mergeCell ref="N217:O217"/>
    <mergeCell ref="Q217:R217"/>
    <mergeCell ref="N214:O214"/>
    <mergeCell ref="Q214:R214"/>
    <mergeCell ref="N215:O215"/>
    <mergeCell ref="Q215:R215"/>
    <mergeCell ref="B214:G214"/>
    <mergeCell ref="H214:K214"/>
    <mergeCell ref="B215:G215"/>
    <mergeCell ref="H215:K215"/>
    <mergeCell ref="B216:G216"/>
    <mergeCell ref="H216:K216"/>
    <mergeCell ref="B217:G217"/>
    <mergeCell ref="H217:K217"/>
    <mergeCell ref="N212:O212"/>
    <mergeCell ref="Q212:R212"/>
    <mergeCell ref="N213:O213"/>
    <mergeCell ref="Q213:R213"/>
    <mergeCell ref="N210:O210"/>
    <mergeCell ref="Q210:R210"/>
    <mergeCell ref="N211:O211"/>
    <mergeCell ref="Q211:R211"/>
    <mergeCell ref="B210:G210"/>
    <mergeCell ref="H210:K210"/>
    <mergeCell ref="B211:G211"/>
    <mergeCell ref="H211:K211"/>
    <mergeCell ref="B212:G212"/>
    <mergeCell ref="H212:K212"/>
    <mergeCell ref="B213:G213"/>
    <mergeCell ref="H213:K213"/>
    <mergeCell ref="N208:O208"/>
    <mergeCell ref="Q208:R208"/>
    <mergeCell ref="N209:O209"/>
    <mergeCell ref="Q209:R209"/>
    <mergeCell ref="N206:O206"/>
    <mergeCell ref="Q206:R206"/>
    <mergeCell ref="N207:O207"/>
    <mergeCell ref="Q207:R207"/>
    <mergeCell ref="B206:G206"/>
    <mergeCell ref="H206:K206"/>
    <mergeCell ref="B207:G207"/>
    <mergeCell ref="H207:K207"/>
    <mergeCell ref="B208:G208"/>
    <mergeCell ref="H208:K208"/>
    <mergeCell ref="B209:G209"/>
    <mergeCell ref="H209:K209"/>
    <mergeCell ref="N204:O204"/>
    <mergeCell ref="Q204:R204"/>
    <mergeCell ref="N205:O205"/>
    <mergeCell ref="Q205:R205"/>
    <mergeCell ref="N202:O202"/>
    <mergeCell ref="Q202:R202"/>
    <mergeCell ref="N203:O203"/>
    <mergeCell ref="Q203:R203"/>
    <mergeCell ref="B202:G202"/>
    <mergeCell ref="H202:K202"/>
    <mergeCell ref="B203:G203"/>
    <mergeCell ref="H203:K203"/>
    <mergeCell ref="B204:G204"/>
    <mergeCell ref="H204:K204"/>
    <mergeCell ref="B205:G205"/>
    <mergeCell ref="H205:K205"/>
    <mergeCell ref="N200:O200"/>
    <mergeCell ref="Q200:R200"/>
    <mergeCell ref="N201:O201"/>
    <mergeCell ref="Q201:R201"/>
    <mergeCell ref="N198:O198"/>
    <mergeCell ref="Q198:R198"/>
    <mergeCell ref="N199:O199"/>
    <mergeCell ref="Q199:R199"/>
    <mergeCell ref="B198:G198"/>
    <mergeCell ref="H198:K198"/>
    <mergeCell ref="B199:G199"/>
    <mergeCell ref="H199:K199"/>
    <mergeCell ref="B200:G200"/>
    <mergeCell ref="H200:K200"/>
    <mergeCell ref="B201:G201"/>
    <mergeCell ref="H201:K201"/>
    <mergeCell ref="N196:O196"/>
    <mergeCell ref="Q196:R196"/>
    <mergeCell ref="N197:O197"/>
    <mergeCell ref="Q197:R197"/>
    <mergeCell ref="N194:O194"/>
    <mergeCell ref="Q194:R194"/>
    <mergeCell ref="N195:O195"/>
    <mergeCell ref="Q195:R195"/>
    <mergeCell ref="B194:G194"/>
    <mergeCell ref="H194:K194"/>
    <mergeCell ref="B195:G195"/>
    <mergeCell ref="H195:K195"/>
    <mergeCell ref="B196:G196"/>
    <mergeCell ref="H196:K196"/>
    <mergeCell ref="B197:G197"/>
    <mergeCell ref="H197:K197"/>
    <mergeCell ref="N192:O192"/>
    <mergeCell ref="Q192:R192"/>
    <mergeCell ref="N193:O193"/>
    <mergeCell ref="Q193:R193"/>
    <mergeCell ref="N190:O190"/>
    <mergeCell ref="Q190:R190"/>
    <mergeCell ref="N191:O191"/>
    <mergeCell ref="Q191:R191"/>
    <mergeCell ref="B190:G190"/>
    <mergeCell ref="H190:K190"/>
    <mergeCell ref="B191:G191"/>
    <mergeCell ref="H191:K191"/>
    <mergeCell ref="B192:G192"/>
    <mergeCell ref="H192:K192"/>
    <mergeCell ref="B193:G193"/>
    <mergeCell ref="H193:K193"/>
    <mergeCell ref="N188:O188"/>
    <mergeCell ref="Q188:R188"/>
    <mergeCell ref="N189:O189"/>
    <mergeCell ref="Q189:R189"/>
    <mergeCell ref="N186:O186"/>
    <mergeCell ref="Q186:R186"/>
    <mergeCell ref="N187:O187"/>
    <mergeCell ref="Q187:R187"/>
    <mergeCell ref="B186:G186"/>
    <mergeCell ref="H186:K186"/>
    <mergeCell ref="B187:G187"/>
    <mergeCell ref="H187:K187"/>
    <mergeCell ref="B188:G188"/>
    <mergeCell ref="H188:K188"/>
    <mergeCell ref="B189:G189"/>
    <mergeCell ref="H189:K189"/>
    <mergeCell ref="N184:O184"/>
    <mergeCell ref="Q184:R184"/>
    <mergeCell ref="N185:O185"/>
    <mergeCell ref="Q185:R185"/>
    <mergeCell ref="N182:O182"/>
    <mergeCell ref="Q182:R182"/>
    <mergeCell ref="N183:O183"/>
    <mergeCell ref="Q183:R183"/>
    <mergeCell ref="B182:G182"/>
    <mergeCell ref="H182:K182"/>
    <mergeCell ref="B183:G183"/>
    <mergeCell ref="H183:K183"/>
    <mergeCell ref="B184:G184"/>
    <mergeCell ref="H184:K184"/>
    <mergeCell ref="B185:G185"/>
    <mergeCell ref="H185:K185"/>
    <mergeCell ref="N180:O180"/>
    <mergeCell ref="Q180:R180"/>
    <mergeCell ref="N181:O181"/>
    <mergeCell ref="Q181:R181"/>
    <mergeCell ref="N178:O178"/>
    <mergeCell ref="Q178:R178"/>
    <mergeCell ref="N179:O179"/>
    <mergeCell ref="Q179:R179"/>
    <mergeCell ref="B178:G178"/>
    <mergeCell ref="H178:K178"/>
    <mergeCell ref="B179:G179"/>
    <mergeCell ref="H179:K179"/>
    <mergeCell ref="B180:G180"/>
    <mergeCell ref="H180:K180"/>
    <mergeCell ref="B181:G181"/>
    <mergeCell ref="H181:K181"/>
    <mergeCell ref="N176:O176"/>
    <mergeCell ref="Q176:R176"/>
    <mergeCell ref="N177:O177"/>
    <mergeCell ref="Q177:R177"/>
    <mergeCell ref="N174:O174"/>
    <mergeCell ref="Q174:R174"/>
    <mergeCell ref="N175:O175"/>
    <mergeCell ref="Q175:R175"/>
    <mergeCell ref="B174:G174"/>
    <mergeCell ref="H174:K174"/>
    <mergeCell ref="B175:G175"/>
    <mergeCell ref="H175:K175"/>
    <mergeCell ref="B176:G176"/>
    <mergeCell ref="H176:K176"/>
    <mergeCell ref="B177:G177"/>
    <mergeCell ref="H177:K177"/>
    <mergeCell ref="N172:O172"/>
    <mergeCell ref="Q172:R172"/>
    <mergeCell ref="N173:O173"/>
    <mergeCell ref="Q173:R173"/>
    <mergeCell ref="N170:O170"/>
    <mergeCell ref="Q170:R170"/>
    <mergeCell ref="N171:O171"/>
    <mergeCell ref="Q171:R171"/>
    <mergeCell ref="B170:G170"/>
    <mergeCell ref="H170:K170"/>
    <mergeCell ref="B171:G171"/>
    <mergeCell ref="H171:K171"/>
    <mergeCell ref="B172:G172"/>
    <mergeCell ref="H172:K172"/>
    <mergeCell ref="B173:G173"/>
    <mergeCell ref="H173:K173"/>
    <mergeCell ref="N168:O168"/>
    <mergeCell ref="Q168:R168"/>
    <mergeCell ref="N169:O169"/>
    <mergeCell ref="Q169:R169"/>
    <mergeCell ref="N166:O166"/>
    <mergeCell ref="Q166:R166"/>
    <mergeCell ref="N167:O167"/>
    <mergeCell ref="Q167:R167"/>
    <mergeCell ref="B166:G166"/>
    <mergeCell ref="H166:K166"/>
    <mergeCell ref="B167:G167"/>
    <mergeCell ref="H167:K167"/>
    <mergeCell ref="B168:G168"/>
    <mergeCell ref="H168:K168"/>
    <mergeCell ref="B169:G169"/>
    <mergeCell ref="H169:K169"/>
    <mergeCell ref="N164:O164"/>
    <mergeCell ref="Q164:R164"/>
    <mergeCell ref="N165:O165"/>
    <mergeCell ref="Q165:R165"/>
    <mergeCell ref="N162:O162"/>
    <mergeCell ref="Q162:R162"/>
    <mergeCell ref="N163:O163"/>
    <mergeCell ref="Q163:R163"/>
    <mergeCell ref="B162:G162"/>
    <mergeCell ref="H162:K162"/>
    <mergeCell ref="B163:G163"/>
    <mergeCell ref="H163:K163"/>
    <mergeCell ref="B164:G164"/>
    <mergeCell ref="H164:K164"/>
    <mergeCell ref="B165:G165"/>
    <mergeCell ref="H165:K165"/>
    <mergeCell ref="N160:O160"/>
    <mergeCell ref="Q160:R160"/>
    <mergeCell ref="N161:O161"/>
    <mergeCell ref="Q161:R161"/>
    <mergeCell ref="N158:O158"/>
    <mergeCell ref="Q158:R158"/>
    <mergeCell ref="N159:O159"/>
    <mergeCell ref="Q159:R159"/>
    <mergeCell ref="B158:G158"/>
    <mergeCell ref="H158:K158"/>
    <mergeCell ref="B159:G159"/>
    <mergeCell ref="H159:K159"/>
    <mergeCell ref="B160:G160"/>
    <mergeCell ref="H160:K160"/>
    <mergeCell ref="B161:G161"/>
    <mergeCell ref="H161:K161"/>
    <mergeCell ref="N156:O156"/>
    <mergeCell ref="Q156:R156"/>
    <mergeCell ref="N157:O157"/>
    <mergeCell ref="Q157:R157"/>
    <mergeCell ref="N154:O154"/>
    <mergeCell ref="Q154:R154"/>
    <mergeCell ref="N155:O155"/>
    <mergeCell ref="Q155:R155"/>
    <mergeCell ref="B154:G154"/>
    <mergeCell ref="H154:K154"/>
    <mergeCell ref="B155:G155"/>
    <mergeCell ref="H155:K155"/>
    <mergeCell ref="B156:G156"/>
    <mergeCell ref="H156:K156"/>
    <mergeCell ref="B157:G157"/>
    <mergeCell ref="H157:K157"/>
    <mergeCell ref="N152:O152"/>
    <mergeCell ref="Q152:R152"/>
    <mergeCell ref="N153:O153"/>
    <mergeCell ref="Q153:R153"/>
    <mergeCell ref="N150:O150"/>
    <mergeCell ref="Q150:R150"/>
    <mergeCell ref="N151:O151"/>
    <mergeCell ref="Q151:R151"/>
    <mergeCell ref="B150:G150"/>
    <mergeCell ref="H150:K150"/>
    <mergeCell ref="B151:G151"/>
    <mergeCell ref="H151:K151"/>
    <mergeCell ref="B152:G152"/>
    <mergeCell ref="H152:K152"/>
    <mergeCell ref="B153:G153"/>
    <mergeCell ref="H153:K153"/>
    <mergeCell ref="N148:O148"/>
    <mergeCell ref="Q148:R148"/>
    <mergeCell ref="N149:O149"/>
    <mergeCell ref="Q149:R149"/>
    <mergeCell ref="N146:O146"/>
    <mergeCell ref="Q146:R146"/>
    <mergeCell ref="N147:O147"/>
    <mergeCell ref="Q147:R147"/>
    <mergeCell ref="B146:G146"/>
    <mergeCell ref="H146:K146"/>
    <mergeCell ref="B147:G147"/>
    <mergeCell ref="H147:K147"/>
    <mergeCell ref="B148:G148"/>
    <mergeCell ref="H148:K148"/>
    <mergeCell ref="B149:G149"/>
    <mergeCell ref="H149:K149"/>
    <mergeCell ref="N144:O144"/>
    <mergeCell ref="Q144:R144"/>
    <mergeCell ref="N145:O145"/>
    <mergeCell ref="Q145:R145"/>
    <mergeCell ref="N142:O142"/>
    <mergeCell ref="Q142:R142"/>
    <mergeCell ref="N143:O143"/>
    <mergeCell ref="Q143:R143"/>
    <mergeCell ref="B142:G142"/>
    <mergeCell ref="H142:K142"/>
    <mergeCell ref="B143:G143"/>
    <mergeCell ref="H143:K143"/>
    <mergeCell ref="B144:G144"/>
    <mergeCell ref="H144:K144"/>
    <mergeCell ref="B145:G145"/>
    <mergeCell ref="H145:K145"/>
    <mergeCell ref="N140:O140"/>
    <mergeCell ref="Q140:R140"/>
    <mergeCell ref="N141:O141"/>
    <mergeCell ref="Q141:R141"/>
    <mergeCell ref="N138:O138"/>
    <mergeCell ref="Q138:R138"/>
    <mergeCell ref="N139:O139"/>
    <mergeCell ref="Q139:R139"/>
    <mergeCell ref="B138:G138"/>
    <mergeCell ref="H138:K138"/>
    <mergeCell ref="B139:G139"/>
    <mergeCell ref="H139:K139"/>
    <mergeCell ref="B140:G140"/>
    <mergeCell ref="H140:K140"/>
    <mergeCell ref="B141:G141"/>
    <mergeCell ref="H141:K141"/>
    <mergeCell ref="N136:O136"/>
    <mergeCell ref="Q136:R136"/>
    <mergeCell ref="N137:O137"/>
    <mergeCell ref="Q137:R137"/>
    <mergeCell ref="N134:O134"/>
    <mergeCell ref="Q134:R134"/>
    <mergeCell ref="N135:O135"/>
    <mergeCell ref="Q135:R135"/>
    <mergeCell ref="B134:G134"/>
    <mergeCell ref="H134:K134"/>
    <mergeCell ref="B135:G135"/>
    <mergeCell ref="H135:K135"/>
    <mergeCell ref="B136:G136"/>
    <mergeCell ref="H136:K136"/>
    <mergeCell ref="B137:G137"/>
    <mergeCell ref="H137:K137"/>
    <mergeCell ref="N132:O132"/>
    <mergeCell ref="Q132:R132"/>
    <mergeCell ref="N133:O133"/>
    <mergeCell ref="Q133:R133"/>
    <mergeCell ref="N130:O130"/>
    <mergeCell ref="Q130:R130"/>
    <mergeCell ref="N131:O131"/>
    <mergeCell ref="Q131:R131"/>
    <mergeCell ref="B130:G130"/>
    <mergeCell ref="H130:K130"/>
    <mergeCell ref="B131:G131"/>
    <mergeCell ref="H131:K131"/>
    <mergeCell ref="B132:G132"/>
    <mergeCell ref="H132:K132"/>
    <mergeCell ref="B133:G133"/>
    <mergeCell ref="H133:K133"/>
    <mergeCell ref="N128:O128"/>
    <mergeCell ref="Q128:R128"/>
    <mergeCell ref="N129:O129"/>
    <mergeCell ref="Q129:R129"/>
    <mergeCell ref="N126:O126"/>
    <mergeCell ref="Q126:R126"/>
    <mergeCell ref="N127:O127"/>
    <mergeCell ref="Q127:R127"/>
    <mergeCell ref="B126:G126"/>
    <mergeCell ref="H126:K126"/>
    <mergeCell ref="B127:G127"/>
    <mergeCell ref="H127:K127"/>
    <mergeCell ref="B128:G128"/>
    <mergeCell ref="H128:K128"/>
    <mergeCell ref="B129:G129"/>
    <mergeCell ref="H129:K129"/>
    <mergeCell ref="N124:O124"/>
    <mergeCell ref="Q124:R124"/>
    <mergeCell ref="N125:O125"/>
    <mergeCell ref="Q125:R125"/>
    <mergeCell ref="N122:O122"/>
    <mergeCell ref="Q122:R122"/>
    <mergeCell ref="N123:O123"/>
    <mergeCell ref="Q123:R123"/>
    <mergeCell ref="B122:G122"/>
    <mergeCell ref="H122:K122"/>
    <mergeCell ref="B123:G123"/>
    <mergeCell ref="H123:K123"/>
    <mergeCell ref="B124:G124"/>
    <mergeCell ref="H124:K124"/>
    <mergeCell ref="B125:G125"/>
    <mergeCell ref="H125:K125"/>
    <mergeCell ref="N120:O120"/>
    <mergeCell ref="Q120:R120"/>
    <mergeCell ref="N121:O121"/>
    <mergeCell ref="Q121:R121"/>
    <mergeCell ref="N118:O118"/>
    <mergeCell ref="Q118:R118"/>
    <mergeCell ref="N119:O119"/>
    <mergeCell ref="Q119:R119"/>
    <mergeCell ref="B118:G118"/>
    <mergeCell ref="H118:K118"/>
    <mergeCell ref="B119:G119"/>
    <mergeCell ref="H119:K119"/>
    <mergeCell ref="B120:G120"/>
    <mergeCell ref="H120:K120"/>
    <mergeCell ref="B121:G121"/>
    <mergeCell ref="H121:K121"/>
    <mergeCell ref="N116:O116"/>
    <mergeCell ref="Q116:R116"/>
    <mergeCell ref="N117:O117"/>
    <mergeCell ref="Q117:R117"/>
    <mergeCell ref="N114:O114"/>
    <mergeCell ref="Q114:R114"/>
    <mergeCell ref="N115:O115"/>
    <mergeCell ref="Q115:R115"/>
    <mergeCell ref="B114:G114"/>
    <mergeCell ref="H114:K114"/>
    <mergeCell ref="B115:G115"/>
    <mergeCell ref="H115:K115"/>
    <mergeCell ref="B116:G116"/>
    <mergeCell ref="H116:K116"/>
    <mergeCell ref="B117:G117"/>
    <mergeCell ref="H117:K117"/>
    <mergeCell ref="N112:O112"/>
    <mergeCell ref="Q112:R112"/>
    <mergeCell ref="N113:O113"/>
    <mergeCell ref="Q113:R113"/>
    <mergeCell ref="N110:O110"/>
    <mergeCell ref="Q110:R110"/>
    <mergeCell ref="N111:O111"/>
    <mergeCell ref="Q111:R111"/>
    <mergeCell ref="B110:G110"/>
    <mergeCell ref="H110:K110"/>
    <mergeCell ref="B111:G111"/>
    <mergeCell ref="H111:K111"/>
    <mergeCell ref="B112:G112"/>
    <mergeCell ref="H112:K112"/>
    <mergeCell ref="B113:G113"/>
    <mergeCell ref="H113:K113"/>
    <mergeCell ref="N108:O108"/>
    <mergeCell ref="Q108:R108"/>
    <mergeCell ref="N109:O109"/>
    <mergeCell ref="Q109:R109"/>
    <mergeCell ref="N106:O106"/>
    <mergeCell ref="Q106:R106"/>
    <mergeCell ref="N107:O107"/>
    <mergeCell ref="Q107:R107"/>
    <mergeCell ref="B106:G106"/>
    <mergeCell ref="H106:K106"/>
    <mergeCell ref="B107:G107"/>
    <mergeCell ref="H107:K107"/>
    <mergeCell ref="B108:G108"/>
    <mergeCell ref="H108:K108"/>
    <mergeCell ref="B109:G109"/>
    <mergeCell ref="H109:K109"/>
    <mergeCell ref="N104:O104"/>
    <mergeCell ref="Q104:R104"/>
    <mergeCell ref="N105:O105"/>
    <mergeCell ref="Q105:R105"/>
    <mergeCell ref="N102:O102"/>
    <mergeCell ref="Q102:R102"/>
    <mergeCell ref="N103:O103"/>
    <mergeCell ref="Q103:R103"/>
    <mergeCell ref="B102:G102"/>
    <mergeCell ref="H102:K102"/>
    <mergeCell ref="B103:G103"/>
    <mergeCell ref="H103:K103"/>
    <mergeCell ref="B104:G104"/>
    <mergeCell ref="H104:K104"/>
    <mergeCell ref="B105:G105"/>
    <mergeCell ref="H105:K105"/>
    <mergeCell ref="N100:O100"/>
    <mergeCell ref="Q100:R100"/>
    <mergeCell ref="N101:O101"/>
    <mergeCell ref="Q101:R101"/>
    <mergeCell ref="N98:O98"/>
    <mergeCell ref="Q98:R98"/>
    <mergeCell ref="N99:O99"/>
    <mergeCell ref="Q99:R99"/>
    <mergeCell ref="B98:G98"/>
    <mergeCell ref="H98:K98"/>
    <mergeCell ref="B99:G99"/>
    <mergeCell ref="H99:K99"/>
    <mergeCell ref="B100:G100"/>
    <mergeCell ref="H100:K100"/>
    <mergeCell ref="B101:G101"/>
    <mergeCell ref="H101:K101"/>
    <mergeCell ref="N96:O96"/>
    <mergeCell ref="Q96:R96"/>
    <mergeCell ref="N97:O97"/>
    <mergeCell ref="Q97:R97"/>
    <mergeCell ref="N94:O94"/>
    <mergeCell ref="Q94:R94"/>
    <mergeCell ref="N95:O95"/>
    <mergeCell ref="Q95:R95"/>
    <mergeCell ref="B94:G94"/>
    <mergeCell ref="H94:K94"/>
    <mergeCell ref="B95:G95"/>
    <mergeCell ref="H95:K95"/>
    <mergeCell ref="B96:G96"/>
    <mergeCell ref="H96:K96"/>
    <mergeCell ref="B97:G97"/>
    <mergeCell ref="H97:K97"/>
    <mergeCell ref="N92:O92"/>
    <mergeCell ref="Q92:R92"/>
    <mergeCell ref="N93:O93"/>
    <mergeCell ref="Q93:R93"/>
    <mergeCell ref="N90:O90"/>
    <mergeCell ref="Q90:R90"/>
    <mergeCell ref="N91:O91"/>
    <mergeCell ref="Q91:R91"/>
    <mergeCell ref="B90:G90"/>
    <mergeCell ref="H90:K90"/>
    <mergeCell ref="B91:G91"/>
    <mergeCell ref="H91:K91"/>
    <mergeCell ref="B92:G92"/>
    <mergeCell ref="H92:K92"/>
    <mergeCell ref="B93:G93"/>
    <mergeCell ref="H93:K93"/>
    <mergeCell ref="N88:O88"/>
    <mergeCell ref="Q88:R88"/>
    <mergeCell ref="N89:O89"/>
    <mergeCell ref="Q89:R89"/>
    <mergeCell ref="N86:O86"/>
    <mergeCell ref="Q86:R86"/>
    <mergeCell ref="N87:O87"/>
    <mergeCell ref="Q87:R87"/>
    <mergeCell ref="B86:G86"/>
    <mergeCell ref="H86:K86"/>
    <mergeCell ref="B87:G87"/>
    <mergeCell ref="H87:K87"/>
    <mergeCell ref="B88:G88"/>
    <mergeCell ref="H88:K88"/>
    <mergeCell ref="B89:G89"/>
    <mergeCell ref="H89:K89"/>
    <mergeCell ref="N84:O84"/>
    <mergeCell ref="Q84:R84"/>
    <mergeCell ref="N85:O85"/>
    <mergeCell ref="Q85:R85"/>
    <mergeCell ref="N82:O82"/>
    <mergeCell ref="Q82:R82"/>
    <mergeCell ref="N83:O83"/>
    <mergeCell ref="Q83:R83"/>
    <mergeCell ref="B82:G82"/>
    <mergeCell ref="H82:K82"/>
    <mergeCell ref="B83:G83"/>
    <mergeCell ref="H83:K83"/>
    <mergeCell ref="B84:G84"/>
    <mergeCell ref="H84:K84"/>
    <mergeCell ref="B85:G85"/>
    <mergeCell ref="H85:K85"/>
    <mergeCell ref="N80:O80"/>
    <mergeCell ref="Q80:R80"/>
    <mergeCell ref="N81:O81"/>
    <mergeCell ref="Q81:R81"/>
    <mergeCell ref="N78:O78"/>
    <mergeCell ref="Q78:R78"/>
    <mergeCell ref="N79:O79"/>
    <mergeCell ref="Q79:R79"/>
    <mergeCell ref="B78:G78"/>
    <mergeCell ref="H78:K78"/>
    <mergeCell ref="B79:G79"/>
    <mergeCell ref="H79:K79"/>
    <mergeCell ref="B80:G80"/>
    <mergeCell ref="H80:K80"/>
    <mergeCell ref="B81:G81"/>
    <mergeCell ref="H81:K81"/>
    <mergeCell ref="N76:O76"/>
    <mergeCell ref="Q76:R76"/>
    <mergeCell ref="N77:O77"/>
    <mergeCell ref="Q77:R77"/>
    <mergeCell ref="N74:O74"/>
    <mergeCell ref="Q74:R74"/>
    <mergeCell ref="N75:O75"/>
    <mergeCell ref="Q75:R75"/>
    <mergeCell ref="B74:G74"/>
    <mergeCell ref="H74:K74"/>
    <mergeCell ref="B75:G75"/>
    <mergeCell ref="H75:K75"/>
    <mergeCell ref="B76:G76"/>
    <mergeCell ref="H76:K76"/>
    <mergeCell ref="B77:G77"/>
    <mergeCell ref="H77:K77"/>
    <mergeCell ref="N72:O72"/>
    <mergeCell ref="Q72:R72"/>
    <mergeCell ref="N73:O73"/>
    <mergeCell ref="Q73:R73"/>
    <mergeCell ref="N70:O70"/>
    <mergeCell ref="Q70:R70"/>
    <mergeCell ref="N71:O71"/>
    <mergeCell ref="Q71:R71"/>
    <mergeCell ref="B70:G70"/>
    <mergeCell ref="H70:K70"/>
    <mergeCell ref="B71:G71"/>
    <mergeCell ref="H71:K71"/>
    <mergeCell ref="B72:G72"/>
    <mergeCell ref="H72:K72"/>
    <mergeCell ref="B73:G73"/>
    <mergeCell ref="H73:K73"/>
    <mergeCell ref="N68:O68"/>
    <mergeCell ref="Q68:R68"/>
    <mergeCell ref="N69:O69"/>
    <mergeCell ref="Q69:R69"/>
    <mergeCell ref="N66:O66"/>
    <mergeCell ref="Q66:R66"/>
    <mergeCell ref="N67:O67"/>
    <mergeCell ref="Q67:R67"/>
    <mergeCell ref="B66:G66"/>
    <mergeCell ref="H66:K66"/>
    <mergeCell ref="B67:G67"/>
    <mergeCell ref="H67:K67"/>
    <mergeCell ref="B68:G68"/>
    <mergeCell ref="H68:K68"/>
    <mergeCell ref="B69:G69"/>
    <mergeCell ref="H69:K69"/>
    <mergeCell ref="N64:O64"/>
    <mergeCell ref="Q64:R64"/>
    <mergeCell ref="N65:O65"/>
    <mergeCell ref="Q65:R65"/>
    <mergeCell ref="N62:O62"/>
    <mergeCell ref="Q62:R62"/>
    <mergeCell ref="N63:O63"/>
    <mergeCell ref="Q63:R63"/>
    <mergeCell ref="B62:G62"/>
    <mergeCell ref="H62:K62"/>
    <mergeCell ref="B63:G63"/>
    <mergeCell ref="H63:K63"/>
    <mergeCell ref="B64:G64"/>
    <mergeCell ref="H64:K64"/>
    <mergeCell ref="B65:G65"/>
    <mergeCell ref="H65:K65"/>
    <mergeCell ref="N60:O60"/>
    <mergeCell ref="Q60:R60"/>
    <mergeCell ref="N61:O61"/>
    <mergeCell ref="Q61:R61"/>
    <mergeCell ref="N58:O58"/>
    <mergeCell ref="Q58:R58"/>
    <mergeCell ref="N59:O59"/>
    <mergeCell ref="Q59:R59"/>
    <mergeCell ref="B58:G58"/>
    <mergeCell ref="H58:K58"/>
    <mergeCell ref="B59:G59"/>
    <mergeCell ref="H59:K59"/>
    <mergeCell ref="B60:G60"/>
    <mergeCell ref="H60:K60"/>
    <mergeCell ref="B61:G61"/>
    <mergeCell ref="H61:K61"/>
    <mergeCell ref="N56:O56"/>
    <mergeCell ref="Q56:R56"/>
    <mergeCell ref="N57:O57"/>
    <mergeCell ref="Q57:R57"/>
    <mergeCell ref="N54:O54"/>
    <mergeCell ref="Q54:R54"/>
    <mergeCell ref="N55:O55"/>
    <mergeCell ref="Q55:R55"/>
    <mergeCell ref="B54:G54"/>
    <mergeCell ref="H54:K54"/>
    <mergeCell ref="B55:G55"/>
    <mergeCell ref="H55:K55"/>
    <mergeCell ref="B56:G56"/>
    <mergeCell ref="H56:K56"/>
    <mergeCell ref="B57:G57"/>
    <mergeCell ref="H57:K57"/>
    <mergeCell ref="N52:O52"/>
    <mergeCell ref="Q52:R52"/>
    <mergeCell ref="N53:O53"/>
    <mergeCell ref="Q53:R53"/>
    <mergeCell ref="N50:O50"/>
    <mergeCell ref="Q50:R50"/>
    <mergeCell ref="N51:O51"/>
    <mergeCell ref="Q51:R51"/>
    <mergeCell ref="B50:G50"/>
    <mergeCell ref="H50:K50"/>
    <mergeCell ref="B51:G51"/>
    <mergeCell ref="H51:K51"/>
    <mergeCell ref="B52:G52"/>
    <mergeCell ref="H52:K52"/>
    <mergeCell ref="B53:G53"/>
    <mergeCell ref="H53:K53"/>
    <mergeCell ref="N48:O48"/>
    <mergeCell ref="Q48:R48"/>
    <mergeCell ref="N49:O49"/>
    <mergeCell ref="Q49:R49"/>
    <mergeCell ref="N46:O46"/>
    <mergeCell ref="Q46:R46"/>
    <mergeCell ref="N47:O47"/>
    <mergeCell ref="Q47:R47"/>
    <mergeCell ref="B46:G46"/>
    <mergeCell ref="H46:K46"/>
    <mergeCell ref="B47:G47"/>
    <mergeCell ref="H47:K47"/>
    <mergeCell ref="B48:G48"/>
    <mergeCell ref="H48:K48"/>
    <mergeCell ref="B49:G49"/>
    <mergeCell ref="H49:K49"/>
    <mergeCell ref="N44:O44"/>
    <mergeCell ref="Q44:R44"/>
    <mergeCell ref="N45:O45"/>
    <mergeCell ref="Q45:R45"/>
    <mergeCell ref="N42:O42"/>
    <mergeCell ref="Q42:R42"/>
    <mergeCell ref="N43:O43"/>
    <mergeCell ref="Q43:R43"/>
    <mergeCell ref="B42:G42"/>
    <mergeCell ref="H42:K42"/>
    <mergeCell ref="B43:G43"/>
    <mergeCell ref="H43:K43"/>
    <mergeCell ref="B44:G44"/>
    <mergeCell ref="H44:K44"/>
    <mergeCell ref="B45:G45"/>
    <mergeCell ref="H45:K45"/>
    <mergeCell ref="N40:O40"/>
    <mergeCell ref="Q40:R40"/>
    <mergeCell ref="N41:O41"/>
    <mergeCell ref="Q41:R41"/>
    <mergeCell ref="N38:O38"/>
    <mergeCell ref="Q38:R38"/>
    <mergeCell ref="N39:O39"/>
    <mergeCell ref="Q39:R39"/>
    <mergeCell ref="B38:G38"/>
    <mergeCell ref="H38:K38"/>
    <mergeCell ref="B39:G39"/>
    <mergeCell ref="H39:K39"/>
    <mergeCell ref="B40:G40"/>
    <mergeCell ref="H40:K40"/>
    <mergeCell ref="B41:G41"/>
    <mergeCell ref="H41:K41"/>
    <mergeCell ref="N36:O36"/>
    <mergeCell ref="Q36:R36"/>
    <mergeCell ref="N37:O37"/>
    <mergeCell ref="Q37:R37"/>
    <mergeCell ref="N34:O34"/>
    <mergeCell ref="Q34:R34"/>
    <mergeCell ref="N35:O35"/>
    <mergeCell ref="Q35:R35"/>
    <mergeCell ref="B34:G34"/>
    <mergeCell ref="H34:K34"/>
    <mergeCell ref="B35:G35"/>
    <mergeCell ref="H35:K35"/>
    <mergeCell ref="B36:G36"/>
    <mergeCell ref="H36:K36"/>
    <mergeCell ref="B37:G37"/>
    <mergeCell ref="H37:K37"/>
    <mergeCell ref="N32:O32"/>
    <mergeCell ref="Q32:R32"/>
    <mergeCell ref="N33:O33"/>
    <mergeCell ref="Q33:R33"/>
    <mergeCell ref="N30:O30"/>
    <mergeCell ref="Q30:R30"/>
    <mergeCell ref="N31:O31"/>
    <mergeCell ref="Q31:R31"/>
    <mergeCell ref="B30:G30"/>
    <mergeCell ref="H30:K30"/>
    <mergeCell ref="B31:G31"/>
    <mergeCell ref="H31:K31"/>
    <mergeCell ref="B32:G32"/>
    <mergeCell ref="H32:K32"/>
    <mergeCell ref="B33:G33"/>
    <mergeCell ref="H33:K33"/>
    <mergeCell ref="N28:O28"/>
    <mergeCell ref="Q28:R28"/>
    <mergeCell ref="N29:O29"/>
    <mergeCell ref="Q29:R29"/>
    <mergeCell ref="N26:O26"/>
    <mergeCell ref="Q26:R26"/>
    <mergeCell ref="N27:O27"/>
    <mergeCell ref="Q27:R27"/>
    <mergeCell ref="B26:G26"/>
    <mergeCell ref="H26:K26"/>
    <mergeCell ref="B27:G27"/>
    <mergeCell ref="H27:K27"/>
    <mergeCell ref="B28:G28"/>
    <mergeCell ref="H28:K28"/>
    <mergeCell ref="B29:G29"/>
    <mergeCell ref="H29:K29"/>
    <mergeCell ref="N24:O24"/>
    <mergeCell ref="Q24:R24"/>
    <mergeCell ref="N25:O25"/>
    <mergeCell ref="Q25:R25"/>
    <mergeCell ref="N22:O22"/>
    <mergeCell ref="Q22:R22"/>
    <mergeCell ref="N23:O23"/>
    <mergeCell ref="Q23:R23"/>
    <mergeCell ref="B22:G22"/>
    <mergeCell ref="H22:K22"/>
    <mergeCell ref="B23:G23"/>
    <mergeCell ref="H23:K23"/>
    <mergeCell ref="B24:G24"/>
    <mergeCell ref="H24:K24"/>
    <mergeCell ref="B25:G25"/>
    <mergeCell ref="H25:K25"/>
    <mergeCell ref="N20:O20"/>
    <mergeCell ref="Q20:R20"/>
    <mergeCell ref="N21:O21"/>
    <mergeCell ref="Q21:R21"/>
    <mergeCell ref="N18:O18"/>
    <mergeCell ref="Q18:R18"/>
    <mergeCell ref="N19:O19"/>
    <mergeCell ref="Q19:R19"/>
    <mergeCell ref="B18:G18"/>
    <mergeCell ref="H18:K18"/>
    <mergeCell ref="B19:G19"/>
    <mergeCell ref="H19:K19"/>
    <mergeCell ref="B20:G20"/>
    <mergeCell ref="H20:K20"/>
    <mergeCell ref="B21:G21"/>
    <mergeCell ref="H21:K21"/>
    <mergeCell ref="N16:O16"/>
    <mergeCell ref="Q16:R16"/>
    <mergeCell ref="N17:O17"/>
    <mergeCell ref="Q17:R17"/>
    <mergeCell ref="N15:O15"/>
    <mergeCell ref="Q15:R15"/>
    <mergeCell ref="B15:G15"/>
    <mergeCell ref="H15:K15"/>
    <mergeCell ref="B16:G16"/>
    <mergeCell ref="H16:K16"/>
    <mergeCell ref="B17:G17"/>
    <mergeCell ref="H17:K17"/>
    <mergeCell ref="N12:O12"/>
    <mergeCell ref="Q12:R12"/>
    <mergeCell ref="N13:O13"/>
    <mergeCell ref="Q13:R13"/>
    <mergeCell ref="N10:O10"/>
    <mergeCell ref="Q10:R10"/>
    <mergeCell ref="N11:O11"/>
    <mergeCell ref="Q11:R11"/>
    <mergeCell ref="D3:E3"/>
    <mergeCell ref="F3:G3"/>
    <mergeCell ref="I3:J3"/>
    <mergeCell ref="K3:N3"/>
    <mergeCell ref="Q9:R9"/>
    <mergeCell ref="B6:R6"/>
    <mergeCell ref="D4:E4"/>
    <mergeCell ref="F4:G4"/>
    <mergeCell ref="I4:J4"/>
    <mergeCell ref="B7:G8"/>
    <mergeCell ref="H7:K8"/>
    <mergeCell ref="L7:L8"/>
    <mergeCell ref="M7:M8"/>
    <mergeCell ref="N7:O8"/>
    <mergeCell ref="P7:P8"/>
    <mergeCell ref="Q7:R7"/>
  </mergeCells>
  <pageMargins left="0.70866141732283472" right="0.70866141732283472" top="0.74803149606299213" bottom="0.74803149606299213" header="0.51181102362204722" footer="0.51181102362204722"/>
  <pageSetup paperSize="9" scale="85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6"/>
  <sheetViews>
    <sheetView view="pageBreakPreview" topLeftCell="A10" zoomScaleNormal="100" zoomScaleSheetLayoutView="100" workbookViewId="0">
      <selection activeCell="D218" sqref="D218"/>
    </sheetView>
  </sheetViews>
  <sheetFormatPr defaultRowHeight="15" x14ac:dyDescent="0.2"/>
  <cols>
    <col min="1" max="1" width="6" style="7" customWidth="1"/>
    <col min="2" max="2" width="112" style="7" customWidth="1"/>
    <col min="3" max="3" width="9.140625" customWidth="1"/>
  </cols>
  <sheetData>
    <row r="1" spans="1:2" ht="15.75" x14ac:dyDescent="0.25">
      <c r="A1" s="307"/>
      <c r="B1" s="279" t="s">
        <v>710</v>
      </c>
    </row>
    <row r="2" spans="1:2" ht="15.75" x14ac:dyDescent="0.25">
      <c r="A2" s="307"/>
      <c r="B2" s="279"/>
    </row>
    <row r="3" spans="1:2" ht="27.75" customHeight="1" x14ac:dyDescent="0.25">
      <c r="A3" s="307"/>
      <c r="B3" s="339" t="s">
        <v>798</v>
      </c>
    </row>
    <row r="4" spans="1:2" ht="15.75" x14ac:dyDescent="0.25">
      <c r="A4" s="307"/>
      <c r="B4" s="337"/>
    </row>
    <row r="5" spans="1:2" ht="40.5" customHeight="1" x14ac:dyDescent="0.25">
      <c r="A5" s="490" t="s">
        <v>800</v>
      </c>
      <c r="B5" s="490"/>
    </row>
    <row r="6" spans="1:2" ht="15.75" thickBot="1" x14ac:dyDescent="0.25"/>
    <row r="7" spans="1:2" ht="32.25" thickBot="1" x14ac:dyDescent="0.3">
      <c r="A7" s="5" t="s">
        <v>43</v>
      </c>
      <c r="B7" s="6" t="s">
        <v>98</v>
      </c>
    </row>
    <row r="8" spans="1:2" ht="16.5" thickBot="1" x14ac:dyDescent="0.3">
      <c r="A8" s="340" t="s">
        <v>44</v>
      </c>
      <c r="B8" s="341" t="s">
        <v>2</v>
      </c>
    </row>
    <row r="9" spans="1:2" ht="16.5" thickBot="1" x14ac:dyDescent="0.3">
      <c r="A9" s="340" t="s">
        <v>45</v>
      </c>
      <c r="B9" s="341" t="s">
        <v>90</v>
      </c>
    </row>
    <row r="10" spans="1:2" ht="32.25" thickBot="1" x14ac:dyDescent="0.3">
      <c r="A10" s="340" t="s">
        <v>46</v>
      </c>
      <c r="B10" s="341" t="s">
        <v>106</v>
      </c>
    </row>
    <row r="11" spans="1:2" ht="16.5" thickBot="1" x14ac:dyDescent="0.3">
      <c r="A11" s="340" t="s">
        <v>48</v>
      </c>
      <c r="B11" s="341" t="s">
        <v>107</v>
      </c>
    </row>
    <row r="12" spans="1:2" ht="16.5" thickBot="1" x14ac:dyDescent="0.3">
      <c r="A12" s="340" t="s">
        <v>50</v>
      </c>
      <c r="B12" s="341" t="s">
        <v>47</v>
      </c>
    </row>
    <row r="13" spans="1:2" ht="16.5" thickBot="1" x14ac:dyDescent="0.3">
      <c r="A13" s="340" t="s">
        <v>52</v>
      </c>
      <c r="B13" s="341" t="s">
        <v>49</v>
      </c>
    </row>
    <row r="14" spans="1:2" ht="16.5" thickBot="1" x14ac:dyDescent="0.3">
      <c r="A14" s="340" t="s">
        <v>54</v>
      </c>
      <c r="B14" s="341" t="s">
        <v>51</v>
      </c>
    </row>
    <row r="15" spans="1:2" ht="20.25" customHeight="1" thickBot="1" x14ac:dyDescent="0.3">
      <c r="A15" s="340" t="s">
        <v>56</v>
      </c>
      <c r="B15" s="342" t="s">
        <v>53</v>
      </c>
    </row>
    <row r="16" spans="1:2" ht="16.5" thickBot="1" x14ac:dyDescent="0.3">
      <c r="A16" s="340" t="s">
        <v>58</v>
      </c>
      <c r="B16" s="341" t="s">
        <v>55</v>
      </c>
    </row>
    <row r="17" spans="1:2" ht="32.25" thickBot="1" x14ac:dyDescent="0.3">
      <c r="A17" s="340" t="s">
        <v>60</v>
      </c>
      <c r="B17" s="341" t="s">
        <v>57</v>
      </c>
    </row>
    <row r="18" spans="1:2" ht="16.5" thickBot="1" x14ac:dyDescent="0.3">
      <c r="A18" s="340" t="s">
        <v>62</v>
      </c>
      <c r="B18" s="341" t="s">
        <v>59</v>
      </c>
    </row>
    <row r="19" spans="1:2" ht="16.5" thickBot="1" x14ac:dyDescent="0.3">
      <c r="A19" s="340" t="s">
        <v>63</v>
      </c>
      <c r="B19" s="341" t="s">
        <v>61</v>
      </c>
    </row>
    <row r="20" spans="1:2" ht="16.5" thickBot="1" x14ac:dyDescent="0.3">
      <c r="A20" s="340" t="s">
        <v>65</v>
      </c>
      <c r="B20" s="341" t="s">
        <v>103</v>
      </c>
    </row>
    <row r="21" spans="1:2" ht="16.5" thickBot="1" x14ac:dyDescent="0.3">
      <c r="A21" s="340" t="s">
        <v>66</v>
      </c>
      <c r="B21" s="341" t="s">
        <v>64</v>
      </c>
    </row>
    <row r="22" spans="1:2" ht="32.25" thickBot="1" x14ac:dyDescent="0.3">
      <c r="A22" s="340" t="s">
        <v>68</v>
      </c>
      <c r="B22" s="341" t="s">
        <v>104</v>
      </c>
    </row>
    <row r="23" spans="1:2" ht="16.5" thickBot="1" x14ac:dyDescent="0.3">
      <c r="A23" s="340" t="s">
        <v>69</v>
      </c>
      <c r="B23" s="341" t="s">
        <v>67</v>
      </c>
    </row>
    <row r="24" spans="1:2" ht="32.25" thickBot="1" x14ac:dyDescent="0.3">
      <c r="A24" s="340" t="s">
        <v>71</v>
      </c>
      <c r="B24" s="341" t="s">
        <v>70</v>
      </c>
    </row>
    <row r="25" spans="1:2" ht="16.5" thickBot="1" x14ac:dyDescent="0.3">
      <c r="A25" s="340" t="s">
        <v>72</v>
      </c>
      <c r="B25" s="341" t="s">
        <v>105</v>
      </c>
    </row>
    <row r="26" spans="1:2" ht="32.25" thickBot="1" x14ac:dyDescent="0.3">
      <c r="A26" s="340" t="s">
        <v>74</v>
      </c>
      <c r="B26" s="341" t="s">
        <v>73</v>
      </c>
    </row>
    <row r="27" spans="1:2" ht="32.25" thickBot="1" x14ac:dyDescent="0.3">
      <c r="A27" s="340" t="s">
        <v>76</v>
      </c>
      <c r="B27" s="343" t="s">
        <v>75</v>
      </c>
    </row>
    <row r="28" spans="1:2" ht="32.25" thickBot="1" x14ac:dyDescent="0.3">
      <c r="A28" s="340" t="s">
        <v>77</v>
      </c>
      <c r="B28" s="341" t="s">
        <v>78</v>
      </c>
    </row>
    <row r="29" spans="1:2" ht="32.25" thickBot="1" x14ac:dyDescent="0.3">
      <c r="A29" s="340" t="s">
        <v>79</v>
      </c>
      <c r="B29" s="341" t="s">
        <v>80</v>
      </c>
    </row>
    <row r="30" spans="1:2" ht="32.25" thickBot="1" x14ac:dyDescent="0.3">
      <c r="A30" s="340" t="s">
        <v>81</v>
      </c>
      <c r="B30" s="341" t="s">
        <v>87</v>
      </c>
    </row>
    <row r="31" spans="1:2" ht="32.25" thickBot="1" x14ac:dyDescent="0.3">
      <c r="A31" s="340" t="s">
        <v>82</v>
      </c>
      <c r="B31" s="341" t="s">
        <v>88</v>
      </c>
    </row>
    <row r="32" spans="1:2" ht="16.5" thickBot="1" x14ac:dyDescent="0.3">
      <c r="A32" s="340" t="s">
        <v>83</v>
      </c>
      <c r="B32" s="341" t="s">
        <v>89</v>
      </c>
    </row>
    <row r="33" spans="1:2" ht="18.75" customHeight="1" thickBot="1" x14ac:dyDescent="0.3">
      <c r="A33" s="340" t="s">
        <v>84</v>
      </c>
      <c r="B33" s="342" t="s">
        <v>460</v>
      </c>
    </row>
    <row r="34" spans="1:2" ht="32.25" thickBot="1" x14ac:dyDescent="0.3">
      <c r="A34" s="340" t="s">
        <v>85</v>
      </c>
      <c r="B34" s="341" t="s">
        <v>102</v>
      </c>
    </row>
    <row r="35" spans="1:2" ht="17.25" customHeight="1" thickBot="1" x14ac:dyDescent="0.3">
      <c r="A35" s="344" t="s">
        <v>86</v>
      </c>
      <c r="B35" s="345" t="s">
        <v>101</v>
      </c>
    </row>
    <row r="36" spans="1:2" ht="15.75" x14ac:dyDescent="0.25">
      <c r="A36" s="337" t="s">
        <v>714</v>
      </c>
      <c r="B36" s="307" t="s">
        <v>715</v>
      </c>
    </row>
  </sheetData>
  <mergeCells count="1">
    <mergeCell ref="A5:B5"/>
  </mergeCells>
  <phoneticPr fontId="0" type="noConversion"/>
  <pageMargins left="0.70866141732283472" right="0.31496062992125984" top="0.35433070866141736" bottom="0.35433070866141736" header="0.11811023622047245" footer="0.11811023622047245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1" sqref="G1:H1"/>
    </sheetView>
  </sheetViews>
  <sheetFormatPr defaultRowHeight="12.75" x14ac:dyDescent="0.2"/>
  <cols>
    <col min="1" max="1" width="12" style="41" customWidth="1"/>
    <col min="2" max="2" width="12.5703125" style="41" customWidth="1"/>
    <col min="3" max="3" width="12.42578125" style="41" customWidth="1"/>
    <col min="4" max="4" width="13.7109375" style="41" customWidth="1"/>
    <col min="5" max="5" width="12.7109375" style="41" customWidth="1"/>
    <col min="6" max="6" width="15" style="41" customWidth="1"/>
    <col min="7" max="7" width="14.5703125" style="41" customWidth="1"/>
    <col min="8" max="8" width="19.5703125" style="41" customWidth="1"/>
    <col min="9" max="256" width="9.140625" style="41"/>
    <col min="257" max="257" width="12" style="41" customWidth="1"/>
    <col min="258" max="258" width="12.5703125" style="41" customWidth="1"/>
    <col min="259" max="259" width="12.42578125" style="41" customWidth="1"/>
    <col min="260" max="260" width="13.7109375" style="41" customWidth="1"/>
    <col min="261" max="261" width="12.7109375" style="41" customWidth="1"/>
    <col min="262" max="262" width="15" style="41" customWidth="1"/>
    <col min="263" max="263" width="14.5703125" style="41" customWidth="1"/>
    <col min="264" max="264" width="19.5703125" style="41" customWidth="1"/>
    <col min="265" max="512" width="9.140625" style="41"/>
    <col min="513" max="513" width="12" style="41" customWidth="1"/>
    <col min="514" max="514" width="12.5703125" style="41" customWidth="1"/>
    <col min="515" max="515" width="12.42578125" style="41" customWidth="1"/>
    <col min="516" max="516" width="13.7109375" style="41" customWidth="1"/>
    <col min="517" max="517" width="12.7109375" style="41" customWidth="1"/>
    <col min="518" max="518" width="15" style="41" customWidth="1"/>
    <col min="519" max="519" width="14.5703125" style="41" customWidth="1"/>
    <col min="520" max="520" width="19.5703125" style="41" customWidth="1"/>
    <col min="521" max="768" width="9.140625" style="41"/>
    <col min="769" max="769" width="12" style="41" customWidth="1"/>
    <col min="770" max="770" width="12.5703125" style="41" customWidth="1"/>
    <col min="771" max="771" width="12.42578125" style="41" customWidth="1"/>
    <col min="772" max="772" width="13.7109375" style="41" customWidth="1"/>
    <col min="773" max="773" width="12.7109375" style="41" customWidth="1"/>
    <col min="774" max="774" width="15" style="41" customWidth="1"/>
    <col min="775" max="775" width="14.5703125" style="41" customWidth="1"/>
    <col min="776" max="776" width="19.5703125" style="41" customWidth="1"/>
    <col min="777" max="1024" width="9.140625" style="41"/>
    <col min="1025" max="1025" width="12" style="41" customWidth="1"/>
    <col min="1026" max="1026" width="12.5703125" style="41" customWidth="1"/>
    <col min="1027" max="1027" width="12.42578125" style="41" customWidth="1"/>
    <col min="1028" max="1028" width="13.7109375" style="41" customWidth="1"/>
    <col min="1029" max="1029" width="12.7109375" style="41" customWidth="1"/>
    <col min="1030" max="1030" width="15" style="41" customWidth="1"/>
    <col min="1031" max="1031" width="14.5703125" style="41" customWidth="1"/>
    <col min="1032" max="1032" width="19.5703125" style="41" customWidth="1"/>
    <col min="1033" max="1280" width="9.140625" style="41"/>
    <col min="1281" max="1281" width="12" style="41" customWidth="1"/>
    <col min="1282" max="1282" width="12.5703125" style="41" customWidth="1"/>
    <col min="1283" max="1283" width="12.42578125" style="41" customWidth="1"/>
    <col min="1284" max="1284" width="13.7109375" style="41" customWidth="1"/>
    <col min="1285" max="1285" width="12.7109375" style="41" customWidth="1"/>
    <col min="1286" max="1286" width="15" style="41" customWidth="1"/>
    <col min="1287" max="1287" width="14.5703125" style="41" customWidth="1"/>
    <col min="1288" max="1288" width="19.5703125" style="41" customWidth="1"/>
    <col min="1289" max="1536" width="9.140625" style="41"/>
    <col min="1537" max="1537" width="12" style="41" customWidth="1"/>
    <col min="1538" max="1538" width="12.5703125" style="41" customWidth="1"/>
    <col min="1539" max="1539" width="12.42578125" style="41" customWidth="1"/>
    <col min="1540" max="1540" width="13.7109375" style="41" customWidth="1"/>
    <col min="1541" max="1541" width="12.7109375" style="41" customWidth="1"/>
    <col min="1542" max="1542" width="15" style="41" customWidth="1"/>
    <col min="1543" max="1543" width="14.5703125" style="41" customWidth="1"/>
    <col min="1544" max="1544" width="19.5703125" style="41" customWidth="1"/>
    <col min="1545" max="1792" width="9.140625" style="41"/>
    <col min="1793" max="1793" width="12" style="41" customWidth="1"/>
    <col min="1794" max="1794" width="12.5703125" style="41" customWidth="1"/>
    <col min="1795" max="1795" width="12.42578125" style="41" customWidth="1"/>
    <col min="1796" max="1796" width="13.7109375" style="41" customWidth="1"/>
    <col min="1797" max="1797" width="12.7109375" style="41" customWidth="1"/>
    <col min="1798" max="1798" width="15" style="41" customWidth="1"/>
    <col min="1799" max="1799" width="14.5703125" style="41" customWidth="1"/>
    <col min="1800" max="1800" width="19.5703125" style="41" customWidth="1"/>
    <col min="1801" max="2048" width="9.140625" style="41"/>
    <col min="2049" max="2049" width="12" style="41" customWidth="1"/>
    <col min="2050" max="2050" width="12.5703125" style="41" customWidth="1"/>
    <col min="2051" max="2051" width="12.42578125" style="41" customWidth="1"/>
    <col min="2052" max="2052" width="13.7109375" style="41" customWidth="1"/>
    <col min="2053" max="2053" width="12.7109375" style="41" customWidth="1"/>
    <col min="2054" max="2054" width="15" style="41" customWidth="1"/>
    <col min="2055" max="2055" width="14.5703125" style="41" customWidth="1"/>
    <col min="2056" max="2056" width="19.5703125" style="41" customWidth="1"/>
    <col min="2057" max="2304" width="9.140625" style="41"/>
    <col min="2305" max="2305" width="12" style="41" customWidth="1"/>
    <col min="2306" max="2306" width="12.5703125" style="41" customWidth="1"/>
    <col min="2307" max="2307" width="12.42578125" style="41" customWidth="1"/>
    <col min="2308" max="2308" width="13.7109375" style="41" customWidth="1"/>
    <col min="2309" max="2309" width="12.7109375" style="41" customWidth="1"/>
    <col min="2310" max="2310" width="15" style="41" customWidth="1"/>
    <col min="2311" max="2311" width="14.5703125" style="41" customWidth="1"/>
    <col min="2312" max="2312" width="19.5703125" style="41" customWidth="1"/>
    <col min="2313" max="2560" width="9.140625" style="41"/>
    <col min="2561" max="2561" width="12" style="41" customWidth="1"/>
    <col min="2562" max="2562" width="12.5703125" style="41" customWidth="1"/>
    <col min="2563" max="2563" width="12.42578125" style="41" customWidth="1"/>
    <col min="2564" max="2564" width="13.7109375" style="41" customWidth="1"/>
    <col min="2565" max="2565" width="12.7109375" style="41" customWidth="1"/>
    <col min="2566" max="2566" width="15" style="41" customWidth="1"/>
    <col min="2567" max="2567" width="14.5703125" style="41" customWidth="1"/>
    <col min="2568" max="2568" width="19.5703125" style="41" customWidth="1"/>
    <col min="2569" max="2816" width="9.140625" style="41"/>
    <col min="2817" max="2817" width="12" style="41" customWidth="1"/>
    <col min="2818" max="2818" width="12.5703125" style="41" customWidth="1"/>
    <col min="2819" max="2819" width="12.42578125" style="41" customWidth="1"/>
    <col min="2820" max="2820" width="13.7109375" style="41" customWidth="1"/>
    <col min="2821" max="2821" width="12.7109375" style="41" customWidth="1"/>
    <col min="2822" max="2822" width="15" style="41" customWidth="1"/>
    <col min="2823" max="2823" width="14.5703125" style="41" customWidth="1"/>
    <col min="2824" max="2824" width="19.5703125" style="41" customWidth="1"/>
    <col min="2825" max="3072" width="9.140625" style="41"/>
    <col min="3073" max="3073" width="12" style="41" customWidth="1"/>
    <col min="3074" max="3074" width="12.5703125" style="41" customWidth="1"/>
    <col min="3075" max="3075" width="12.42578125" style="41" customWidth="1"/>
    <col min="3076" max="3076" width="13.7109375" style="41" customWidth="1"/>
    <col min="3077" max="3077" width="12.7109375" style="41" customWidth="1"/>
    <col min="3078" max="3078" width="15" style="41" customWidth="1"/>
    <col min="3079" max="3079" width="14.5703125" style="41" customWidth="1"/>
    <col min="3080" max="3080" width="19.5703125" style="41" customWidth="1"/>
    <col min="3081" max="3328" width="9.140625" style="41"/>
    <col min="3329" max="3329" width="12" style="41" customWidth="1"/>
    <col min="3330" max="3330" width="12.5703125" style="41" customWidth="1"/>
    <col min="3331" max="3331" width="12.42578125" style="41" customWidth="1"/>
    <col min="3332" max="3332" width="13.7109375" style="41" customWidth="1"/>
    <col min="3333" max="3333" width="12.7109375" style="41" customWidth="1"/>
    <col min="3334" max="3334" width="15" style="41" customWidth="1"/>
    <col min="3335" max="3335" width="14.5703125" style="41" customWidth="1"/>
    <col min="3336" max="3336" width="19.5703125" style="41" customWidth="1"/>
    <col min="3337" max="3584" width="9.140625" style="41"/>
    <col min="3585" max="3585" width="12" style="41" customWidth="1"/>
    <col min="3586" max="3586" width="12.5703125" style="41" customWidth="1"/>
    <col min="3587" max="3587" width="12.42578125" style="41" customWidth="1"/>
    <col min="3588" max="3588" width="13.7109375" style="41" customWidth="1"/>
    <col min="3589" max="3589" width="12.7109375" style="41" customWidth="1"/>
    <col min="3590" max="3590" width="15" style="41" customWidth="1"/>
    <col min="3591" max="3591" width="14.5703125" style="41" customWidth="1"/>
    <col min="3592" max="3592" width="19.5703125" style="41" customWidth="1"/>
    <col min="3593" max="3840" width="9.140625" style="41"/>
    <col min="3841" max="3841" width="12" style="41" customWidth="1"/>
    <col min="3842" max="3842" width="12.5703125" style="41" customWidth="1"/>
    <col min="3843" max="3843" width="12.42578125" style="41" customWidth="1"/>
    <col min="3844" max="3844" width="13.7109375" style="41" customWidth="1"/>
    <col min="3845" max="3845" width="12.7109375" style="41" customWidth="1"/>
    <col min="3846" max="3846" width="15" style="41" customWidth="1"/>
    <col min="3847" max="3847" width="14.5703125" style="41" customWidth="1"/>
    <col min="3848" max="3848" width="19.5703125" style="41" customWidth="1"/>
    <col min="3849" max="4096" width="9.140625" style="41"/>
    <col min="4097" max="4097" width="12" style="41" customWidth="1"/>
    <col min="4098" max="4098" width="12.5703125" style="41" customWidth="1"/>
    <col min="4099" max="4099" width="12.42578125" style="41" customWidth="1"/>
    <col min="4100" max="4100" width="13.7109375" style="41" customWidth="1"/>
    <col min="4101" max="4101" width="12.7109375" style="41" customWidth="1"/>
    <col min="4102" max="4102" width="15" style="41" customWidth="1"/>
    <col min="4103" max="4103" width="14.5703125" style="41" customWidth="1"/>
    <col min="4104" max="4104" width="19.5703125" style="41" customWidth="1"/>
    <col min="4105" max="4352" width="9.140625" style="41"/>
    <col min="4353" max="4353" width="12" style="41" customWidth="1"/>
    <col min="4354" max="4354" width="12.5703125" style="41" customWidth="1"/>
    <col min="4355" max="4355" width="12.42578125" style="41" customWidth="1"/>
    <col min="4356" max="4356" width="13.7109375" style="41" customWidth="1"/>
    <col min="4357" max="4357" width="12.7109375" style="41" customWidth="1"/>
    <col min="4358" max="4358" width="15" style="41" customWidth="1"/>
    <col min="4359" max="4359" width="14.5703125" style="41" customWidth="1"/>
    <col min="4360" max="4360" width="19.5703125" style="41" customWidth="1"/>
    <col min="4361" max="4608" width="9.140625" style="41"/>
    <col min="4609" max="4609" width="12" style="41" customWidth="1"/>
    <col min="4610" max="4610" width="12.5703125" style="41" customWidth="1"/>
    <col min="4611" max="4611" width="12.42578125" style="41" customWidth="1"/>
    <col min="4612" max="4612" width="13.7109375" style="41" customWidth="1"/>
    <col min="4613" max="4613" width="12.7109375" style="41" customWidth="1"/>
    <col min="4614" max="4614" width="15" style="41" customWidth="1"/>
    <col min="4615" max="4615" width="14.5703125" style="41" customWidth="1"/>
    <col min="4616" max="4616" width="19.5703125" style="41" customWidth="1"/>
    <col min="4617" max="4864" width="9.140625" style="41"/>
    <col min="4865" max="4865" width="12" style="41" customWidth="1"/>
    <col min="4866" max="4866" width="12.5703125" style="41" customWidth="1"/>
    <col min="4867" max="4867" width="12.42578125" style="41" customWidth="1"/>
    <col min="4868" max="4868" width="13.7109375" style="41" customWidth="1"/>
    <col min="4869" max="4869" width="12.7109375" style="41" customWidth="1"/>
    <col min="4870" max="4870" width="15" style="41" customWidth="1"/>
    <col min="4871" max="4871" width="14.5703125" style="41" customWidth="1"/>
    <col min="4872" max="4872" width="19.5703125" style="41" customWidth="1"/>
    <col min="4873" max="5120" width="9.140625" style="41"/>
    <col min="5121" max="5121" width="12" style="41" customWidth="1"/>
    <col min="5122" max="5122" width="12.5703125" style="41" customWidth="1"/>
    <col min="5123" max="5123" width="12.42578125" style="41" customWidth="1"/>
    <col min="5124" max="5124" width="13.7109375" style="41" customWidth="1"/>
    <col min="5125" max="5125" width="12.7109375" style="41" customWidth="1"/>
    <col min="5126" max="5126" width="15" style="41" customWidth="1"/>
    <col min="5127" max="5127" width="14.5703125" style="41" customWidth="1"/>
    <col min="5128" max="5128" width="19.5703125" style="41" customWidth="1"/>
    <col min="5129" max="5376" width="9.140625" style="41"/>
    <col min="5377" max="5377" width="12" style="41" customWidth="1"/>
    <col min="5378" max="5378" width="12.5703125" style="41" customWidth="1"/>
    <col min="5379" max="5379" width="12.42578125" style="41" customWidth="1"/>
    <col min="5380" max="5380" width="13.7109375" style="41" customWidth="1"/>
    <col min="5381" max="5381" width="12.7109375" style="41" customWidth="1"/>
    <col min="5382" max="5382" width="15" style="41" customWidth="1"/>
    <col min="5383" max="5383" width="14.5703125" style="41" customWidth="1"/>
    <col min="5384" max="5384" width="19.5703125" style="41" customWidth="1"/>
    <col min="5385" max="5632" width="9.140625" style="41"/>
    <col min="5633" max="5633" width="12" style="41" customWidth="1"/>
    <col min="5634" max="5634" width="12.5703125" style="41" customWidth="1"/>
    <col min="5635" max="5635" width="12.42578125" style="41" customWidth="1"/>
    <col min="5636" max="5636" width="13.7109375" style="41" customWidth="1"/>
    <col min="5637" max="5637" width="12.7109375" style="41" customWidth="1"/>
    <col min="5638" max="5638" width="15" style="41" customWidth="1"/>
    <col min="5639" max="5639" width="14.5703125" style="41" customWidth="1"/>
    <col min="5640" max="5640" width="19.5703125" style="41" customWidth="1"/>
    <col min="5641" max="5888" width="9.140625" style="41"/>
    <col min="5889" max="5889" width="12" style="41" customWidth="1"/>
    <col min="5890" max="5890" width="12.5703125" style="41" customWidth="1"/>
    <col min="5891" max="5891" width="12.42578125" style="41" customWidth="1"/>
    <col min="5892" max="5892" width="13.7109375" style="41" customWidth="1"/>
    <col min="5893" max="5893" width="12.7109375" style="41" customWidth="1"/>
    <col min="5894" max="5894" width="15" style="41" customWidth="1"/>
    <col min="5895" max="5895" width="14.5703125" style="41" customWidth="1"/>
    <col min="5896" max="5896" width="19.5703125" style="41" customWidth="1"/>
    <col min="5897" max="6144" width="9.140625" style="41"/>
    <col min="6145" max="6145" width="12" style="41" customWidth="1"/>
    <col min="6146" max="6146" width="12.5703125" style="41" customWidth="1"/>
    <col min="6147" max="6147" width="12.42578125" style="41" customWidth="1"/>
    <col min="6148" max="6148" width="13.7109375" style="41" customWidth="1"/>
    <col min="6149" max="6149" width="12.7109375" style="41" customWidth="1"/>
    <col min="6150" max="6150" width="15" style="41" customWidth="1"/>
    <col min="6151" max="6151" width="14.5703125" style="41" customWidth="1"/>
    <col min="6152" max="6152" width="19.5703125" style="41" customWidth="1"/>
    <col min="6153" max="6400" width="9.140625" style="41"/>
    <col min="6401" max="6401" width="12" style="41" customWidth="1"/>
    <col min="6402" max="6402" width="12.5703125" style="41" customWidth="1"/>
    <col min="6403" max="6403" width="12.42578125" style="41" customWidth="1"/>
    <col min="6404" max="6404" width="13.7109375" style="41" customWidth="1"/>
    <col min="6405" max="6405" width="12.7109375" style="41" customWidth="1"/>
    <col min="6406" max="6406" width="15" style="41" customWidth="1"/>
    <col min="6407" max="6407" width="14.5703125" style="41" customWidth="1"/>
    <col min="6408" max="6408" width="19.5703125" style="41" customWidth="1"/>
    <col min="6409" max="6656" width="9.140625" style="41"/>
    <col min="6657" max="6657" width="12" style="41" customWidth="1"/>
    <col min="6658" max="6658" width="12.5703125" style="41" customWidth="1"/>
    <col min="6659" max="6659" width="12.42578125" style="41" customWidth="1"/>
    <col min="6660" max="6660" width="13.7109375" style="41" customWidth="1"/>
    <col min="6661" max="6661" width="12.7109375" style="41" customWidth="1"/>
    <col min="6662" max="6662" width="15" style="41" customWidth="1"/>
    <col min="6663" max="6663" width="14.5703125" style="41" customWidth="1"/>
    <col min="6664" max="6664" width="19.5703125" style="41" customWidth="1"/>
    <col min="6665" max="6912" width="9.140625" style="41"/>
    <col min="6913" max="6913" width="12" style="41" customWidth="1"/>
    <col min="6914" max="6914" width="12.5703125" style="41" customWidth="1"/>
    <col min="6915" max="6915" width="12.42578125" style="41" customWidth="1"/>
    <col min="6916" max="6916" width="13.7109375" style="41" customWidth="1"/>
    <col min="6917" max="6917" width="12.7109375" style="41" customWidth="1"/>
    <col min="6918" max="6918" width="15" style="41" customWidth="1"/>
    <col min="6919" max="6919" width="14.5703125" style="41" customWidth="1"/>
    <col min="6920" max="6920" width="19.5703125" style="41" customWidth="1"/>
    <col min="6921" max="7168" width="9.140625" style="41"/>
    <col min="7169" max="7169" width="12" style="41" customWidth="1"/>
    <col min="7170" max="7170" width="12.5703125" style="41" customWidth="1"/>
    <col min="7171" max="7171" width="12.42578125" style="41" customWidth="1"/>
    <col min="7172" max="7172" width="13.7109375" style="41" customWidth="1"/>
    <col min="7173" max="7173" width="12.7109375" style="41" customWidth="1"/>
    <col min="7174" max="7174" width="15" style="41" customWidth="1"/>
    <col min="7175" max="7175" width="14.5703125" style="41" customWidth="1"/>
    <col min="7176" max="7176" width="19.5703125" style="41" customWidth="1"/>
    <col min="7177" max="7424" width="9.140625" style="41"/>
    <col min="7425" max="7425" width="12" style="41" customWidth="1"/>
    <col min="7426" max="7426" width="12.5703125" style="41" customWidth="1"/>
    <col min="7427" max="7427" width="12.42578125" style="41" customWidth="1"/>
    <col min="7428" max="7428" width="13.7109375" style="41" customWidth="1"/>
    <col min="7429" max="7429" width="12.7109375" style="41" customWidth="1"/>
    <col min="7430" max="7430" width="15" style="41" customWidth="1"/>
    <col min="7431" max="7431" width="14.5703125" style="41" customWidth="1"/>
    <col min="7432" max="7432" width="19.5703125" style="41" customWidth="1"/>
    <col min="7433" max="7680" width="9.140625" style="41"/>
    <col min="7681" max="7681" width="12" style="41" customWidth="1"/>
    <col min="7682" max="7682" width="12.5703125" style="41" customWidth="1"/>
    <col min="7683" max="7683" width="12.42578125" style="41" customWidth="1"/>
    <col min="7684" max="7684" width="13.7109375" style="41" customWidth="1"/>
    <col min="7685" max="7685" width="12.7109375" style="41" customWidth="1"/>
    <col min="7686" max="7686" width="15" style="41" customWidth="1"/>
    <col min="7687" max="7687" width="14.5703125" style="41" customWidth="1"/>
    <col min="7688" max="7688" width="19.5703125" style="41" customWidth="1"/>
    <col min="7689" max="7936" width="9.140625" style="41"/>
    <col min="7937" max="7937" width="12" style="41" customWidth="1"/>
    <col min="7938" max="7938" width="12.5703125" style="41" customWidth="1"/>
    <col min="7939" max="7939" width="12.42578125" style="41" customWidth="1"/>
    <col min="7940" max="7940" width="13.7109375" style="41" customWidth="1"/>
    <col min="7941" max="7941" width="12.7109375" style="41" customWidth="1"/>
    <col min="7942" max="7942" width="15" style="41" customWidth="1"/>
    <col min="7943" max="7943" width="14.5703125" style="41" customWidth="1"/>
    <col min="7944" max="7944" width="19.5703125" style="41" customWidth="1"/>
    <col min="7945" max="8192" width="9.140625" style="41"/>
    <col min="8193" max="8193" width="12" style="41" customWidth="1"/>
    <col min="8194" max="8194" width="12.5703125" style="41" customWidth="1"/>
    <col min="8195" max="8195" width="12.42578125" style="41" customWidth="1"/>
    <col min="8196" max="8196" width="13.7109375" style="41" customWidth="1"/>
    <col min="8197" max="8197" width="12.7109375" style="41" customWidth="1"/>
    <col min="8198" max="8198" width="15" style="41" customWidth="1"/>
    <col min="8199" max="8199" width="14.5703125" style="41" customWidth="1"/>
    <col min="8200" max="8200" width="19.5703125" style="41" customWidth="1"/>
    <col min="8201" max="8448" width="9.140625" style="41"/>
    <col min="8449" max="8449" width="12" style="41" customWidth="1"/>
    <col min="8450" max="8450" width="12.5703125" style="41" customWidth="1"/>
    <col min="8451" max="8451" width="12.42578125" style="41" customWidth="1"/>
    <col min="8452" max="8452" width="13.7109375" style="41" customWidth="1"/>
    <col min="8453" max="8453" width="12.7109375" style="41" customWidth="1"/>
    <col min="8454" max="8454" width="15" style="41" customWidth="1"/>
    <col min="8455" max="8455" width="14.5703125" style="41" customWidth="1"/>
    <col min="8456" max="8456" width="19.5703125" style="41" customWidth="1"/>
    <col min="8457" max="8704" width="9.140625" style="41"/>
    <col min="8705" max="8705" width="12" style="41" customWidth="1"/>
    <col min="8706" max="8706" width="12.5703125" style="41" customWidth="1"/>
    <col min="8707" max="8707" width="12.42578125" style="41" customWidth="1"/>
    <col min="8708" max="8708" width="13.7109375" style="41" customWidth="1"/>
    <col min="8709" max="8709" width="12.7109375" style="41" customWidth="1"/>
    <col min="8710" max="8710" width="15" style="41" customWidth="1"/>
    <col min="8711" max="8711" width="14.5703125" style="41" customWidth="1"/>
    <col min="8712" max="8712" width="19.5703125" style="41" customWidth="1"/>
    <col min="8713" max="8960" width="9.140625" style="41"/>
    <col min="8961" max="8961" width="12" style="41" customWidth="1"/>
    <col min="8962" max="8962" width="12.5703125" style="41" customWidth="1"/>
    <col min="8963" max="8963" width="12.42578125" style="41" customWidth="1"/>
    <col min="8964" max="8964" width="13.7109375" style="41" customWidth="1"/>
    <col min="8965" max="8965" width="12.7109375" style="41" customWidth="1"/>
    <col min="8966" max="8966" width="15" style="41" customWidth="1"/>
    <col min="8967" max="8967" width="14.5703125" style="41" customWidth="1"/>
    <col min="8968" max="8968" width="19.5703125" style="41" customWidth="1"/>
    <col min="8969" max="9216" width="9.140625" style="41"/>
    <col min="9217" max="9217" width="12" style="41" customWidth="1"/>
    <col min="9218" max="9218" width="12.5703125" style="41" customWidth="1"/>
    <col min="9219" max="9219" width="12.42578125" style="41" customWidth="1"/>
    <col min="9220" max="9220" width="13.7109375" style="41" customWidth="1"/>
    <col min="9221" max="9221" width="12.7109375" style="41" customWidth="1"/>
    <col min="9222" max="9222" width="15" style="41" customWidth="1"/>
    <col min="9223" max="9223" width="14.5703125" style="41" customWidth="1"/>
    <col min="9224" max="9224" width="19.5703125" style="41" customWidth="1"/>
    <col min="9225" max="9472" width="9.140625" style="41"/>
    <col min="9473" max="9473" width="12" style="41" customWidth="1"/>
    <col min="9474" max="9474" width="12.5703125" style="41" customWidth="1"/>
    <col min="9475" max="9475" width="12.42578125" style="41" customWidth="1"/>
    <col min="9476" max="9476" width="13.7109375" style="41" customWidth="1"/>
    <col min="9477" max="9477" width="12.7109375" style="41" customWidth="1"/>
    <col min="9478" max="9478" width="15" style="41" customWidth="1"/>
    <col min="9479" max="9479" width="14.5703125" style="41" customWidth="1"/>
    <col min="9480" max="9480" width="19.5703125" style="41" customWidth="1"/>
    <col min="9481" max="9728" width="9.140625" style="41"/>
    <col min="9729" max="9729" width="12" style="41" customWidth="1"/>
    <col min="9730" max="9730" width="12.5703125" style="41" customWidth="1"/>
    <col min="9731" max="9731" width="12.42578125" style="41" customWidth="1"/>
    <col min="9732" max="9732" width="13.7109375" style="41" customWidth="1"/>
    <col min="9733" max="9733" width="12.7109375" style="41" customWidth="1"/>
    <col min="9734" max="9734" width="15" style="41" customWidth="1"/>
    <col min="9735" max="9735" width="14.5703125" style="41" customWidth="1"/>
    <col min="9736" max="9736" width="19.5703125" style="41" customWidth="1"/>
    <col min="9737" max="9984" width="9.140625" style="41"/>
    <col min="9985" max="9985" width="12" style="41" customWidth="1"/>
    <col min="9986" max="9986" width="12.5703125" style="41" customWidth="1"/>
    <col min="9987" max="9987" width="12.42578125" style="41" customWidth="1"/>
    <col min="9988" max="9988" width="13.7109375" style="41" customWidth="1"/>
    <col min="9989" max="9989" width="12.7109375" style="41" customWidth="1"/>
    <col min="9990" max="9990" width="15" style="41" customWidth="1"/>
    <col min="9991" max="9991" width="14.5703125" style="41" customWidth="1"/>
    <col min="9992" max="9992" width="19.5703125" style="41" customWidth="1"/>
    <col min="9993" max="10240" width="9.140625" style="41"/>
    <col min="10241" max="10241" width="12" style="41" customWidth="1"/>
    <col min="10242" max="10242" width="12.5703125" style="41" customWidth="1"/>
    <col min="10243" max="10243" width="12.42578125" style="41" customWidth="1"/>
    <col min="10244" max="10244" width="13.7109375" style="41" customWidth="1"/>
    <col min="10245" max="10245" width="12.7109375" style="41" customWidth="1"/>
    <col min="10246" max="10246" width="15" style="41" customWidth="1"/>
    <col min="10247" max="10247" width="14.5703125" style="41" customWidth="1"/>
    <col min="10248" max="10248" width="19.5703125" style="41" customWidth="1"/>
    <col min="10249" max="10496" width="9.140625" style="41"/>
    <col min="10497" max="10497" width="12" style="41" customWidth="1"/>
    <col min="10498" max="10498" width="12.5703125" style="41" customWidth="1"/>
    <col min="10499" max="10499" width="12.42578125" style="41" customWidth="1"/>
    <col min="10500" max="10500" width="13.7109375" style="41" customWidth="1"/>
    <col min="10501" max="10501" width="12.7109375" style="41" customWidth="1"/>
    <col min="10502" max="10502" width="15" style="41" customWidth="1"/>
    <col min="10503" max="10503" width="14.5703125" style="41" customWidth="1"/>
    <col min="10504" max="10504" width="19.5703125" style="41" customWidth="1"/>
    <col min="10505" max="10752" width="9.140625" style="41"/>
    <col min="10753" max="10753" width="12" style="41" customWidth="1"/>
    <col min="10754" max="10754" width="12.5703125" style="41" customWidth="1"/>
    <col min="10755" max="10755" width="12.42578125" style="41" customWidth="1"/>
    <col min="10756" max="10756" width="13.7109375" style="41" customWidth="1"/>
    <col min="10757" max="10757" width="12.7109375" style="41" customWidth="1"/>
    <col min="10758" max="10758" width="15" style="41" customWidth="1"/>
    <col min="10759" max="10759" width="14.5703125" style="41" customWidth="1"/>
    <col min="10760" max="10760" width="19.5703125" style="41" customWidth="1"/>
    <col min="10761" max="11008" width="9.140625" style="41"/>
    <col min="11009" max="11009" width="12" style="41" customWidth="1"/>
    <col min="11010" max="11010" width="12.5703125" style="41" customWidth="1"/>
    <col min="11011" max="11011" width="12.42578125" style="41" customWidth="1"/>
    <col min="11012" max="11012" width="13.7109375" style="41" customWidth="1"/>
    <col min="11013" max="11013" width="12.7109375" style="41" customWidth="1"/>
    <col min="11014" max="11014" width="15" style="41" customWidth="1"/>
    <col min="11015" max="11015" width="14.5703125" style="41" customWidth="1"/>
    <col min="11016" max="11016" width="19.5703125" style="41" customWidth="1"/>
    <col min="11017" max="11264" width="9.140625" style="41"/>
    <col min="11265" max="11265" width="12" style="41" customWidth="1"/>
    <col min="11266" max="11266" width="12.5703125" style="41" customWidth="1"/>
    <col min="11267" max="11267" width="12.42578125" style="41" customWidth="1"/>
    <col min="11268" max="11268" width="13.7109375" style="41" customWidth="1"/>
    <col min="11269" max="11269" width="12.7109375" style="41" customWidth="1"/>
    <col min="11270" max="11270" width="15" style="41" customWidth="1"/>
    <col min="11271" max="11271" width="14.5703125" style="41" customWidth="1"/>
    <col min="11272" max="11272" width="19.5703125" style="41" customWidth="1"/>
    <col min="11273" max="11520" width="9.140625" style="41"/>
    <col min="11521" max="11521" width="12" style="41" customWidth="1"/>
    <col min="11522" max="11522" width="12.5703125" style="41" customWidth="1"/>
    <col min="11523" max="11523" width="12.42578125" style="41" customWidth="1"/>
    <col min="11524" max="11524" width="13.7109375" style="41" customWidth="1"/>
    <col min="11525" max="11525" width="12.7109375" style="41" customWidth="1"/>
    <col min="11526" max="11526" width="15" style="41" customWidth="1"/>
    <col min="11527" max="11527" width="14.5703125" style="41" customWidth="1"/>
    <col min="11528" max="11528" width="19.5703125" style="41" customWidth="1"/>
    <col min="11529" max="11776" width="9.140625" style="41"/>
    <col min="11777" max="11777" width="12" style="41" customWidth="1"/>
    <col min="11778" max="11778" width="12.5703125" style="41" customWidth="1"/>
    <col min="11779" max="11779" width="12.42578125" style="41" customWidth="1"/>
    <col min="11780" max="11780" width="13.7109375" style="41" customWidth="1"/>
    <col min="11781" max="11781" width="12.7109375" style="41" customWidth="1"/>
    <col min="11782" max="11782" width="15" style="41" customWidth="1"/>
    <col min="11783" max="11783" width="14.5703125" style="41" customWidth="1"/>
    <col min="11784" max="11784" width="19.5703125" style="41" customWidth="1"/>
    <col min="11785" max="12032" width="9.140625" style="41"/>
    <col min="12033" max="12033" width="12" style="41" customWidth="1"/>
    <col min="12034" max="12034" width="12.5703125" style="41" customWidth="1"/>
    <col min="12035" max="12035" width="12.42578125" style="41" customWidth="1"/>
    <col min="12036" max="12036" width="13.7109375" style="41" customWidth="1"/>
    <col min="12037" max="12037" width="12.7109375" style="41" customWidth="1"/>
    <col min="12038" max="12038" width="15" style="41" customWidth="1"/>
    <col min="12039" max="12039" width="14.5703125" style="41" customWidth="1"/>
    <col min="12040" max="12040" width="19.5703125" style="41" customWidth="1"/>
    <col min="12041" max="12288" width="9.140625" style="41"/>
    <col min="12289" max="12289" width="12" style="41" customWidth="1"/>
    <col min="12290" max="12290" width="12.5703125" style="41" customWidth="1"/>
    <col min="12291" max="12291" width="12.42578125" style="41" customWidth="1"/>
    <col min="12292" max="12292" width="13.7109375" style="41" customWidth="1"/>
    <col min="12293" max="12293" width="12.7109375" style="41" customWidth="1"/>
    <col min="12294" max="12294" width="15" style="41" customWidth="1"/>
    <col min="12295" max="12295" width="14.5703125" style="41" customWidth="1"/>
    <col min="12296" max="12296" width="19.5703125" style="41" customWidth="1"/>
    <col min="12297" max="12544" width="9.140625" style="41"/>
    <col min="12545" max="12545" width="12" style="41" customWidth="1"/>
    <col min="12546" max="12546" width="12.5703125" style="41" customWidth="1"/>
    <col min="12547" max="12547" width="12.42578125" style="41" customWidth="1"/>
    <col min="12548" max="12548" width="13.7109375" style="41" customWidth="1"/>
    <col min="12549" max="12549" width="12.7109375" style="41" customWidth="1"/>
    <col min="12550" max="12550" width="15" style="41" customWidth="1"/>
    <col min="12551" max="12551" width="14.5703125" style="41" customWidth="1"/>
    <col min="12552" max="12552" width="19.5703125" style="41" customWidth="1"/>
    <col min="12553" max="12800" width="9.140625" style="41"/>
    <col min="12801" max="12801" width="12" style="41" customWidth="1"/>
    <col min="12802" max="12802" width="12.5703125" style="41" customWidth="1"/>
    <col min="12803" max="12803" width="12.42578125" style="41" customWidth="1"/>
    <col min="12804" max="12804" width="13.7109375" style="41" customWidth="1"/>
    <col min="12805" max="12805" width="12.7109375" style="41" customWidth="1"/>
    <col min="12806" max="12806" width="15" style="41" customWidth="1"/>
    <col min="12807" max="12807" width="14.5703125" style="41" customWidth="1"/>
    <col min="12808" max="12808" width="19.5703125" style="41" customWidth="1"/>
    <col min="12809" max="13056" width="9.140625" style="41"/>
    <col min="13057" max="13057" width="12" style="41" customWidth="1"/>
    <col min="13058" max="13058" width="12.5703125" style="41" customWidth="1"/>
    <col min="13059" max="13059" width="12.42578125" style="41" customWidth="1"/>
    <col min="13060" max="13060" width="13.7109375" style="41" customWidth="1"/>
    <col min="13061" max="13061" width="12.7109375" style="41" customWidth="1"/>
    <col min="13062" max="13062" width="15" style="41" customWidth="1"/>
    <col min="13063" max="13063" width="14.5703125" style="41" customWidth="1"/>
    <col min="13064" max="13064" width="19.5703125" style="41" customWidth="1"/>
    <col min="13065" max="13312" width="9.140625" style="41"/>
    <col min="13313" max="13313" width="12" style="41" customWidth="1"/>
    <col min="13314" max="13314" width="12.5703125" style="41" customWidth="1"/>
    <col min="13315" max="13315" width="12.42578125" style="41" customWidth="1"/>
    <col min="13316" max="13316" width="13.7109375" style="41" customWidth="1"/>
    <col min="13317" max="13317" width="12.7109375" style="41" customWidth="1"/>
    <col min="13318" max="13318" width="15" style="41" customWidth="1"/>
    <col min="13319" max="13319" width="14.5703125" style="41" customWidth="1"/>
    <col min="13320" max="13320" width="19.5703125" style="41" customWidth="1"/>
    <col min="13321" max="13568" width="9.140625" style="41"/>
    <col min="13569" max="13569" width="12" style="41" customWidth="1"/>
    <col min="13570" max="13570" width="12.5703125" style="41" customWidth="1"/>
    <col min="13571" max="13571" width="12.42578125" style="41" customWidth="1"/>
    <col min="13572" max="13572" width="13.7109375" style="41" customWidth="1"/>
    <col min="13573" max="13573" width="12.7109375" style="41" customWidth="1"/>
    <col min="13574" max="13574" width="15" style="41" customWidth="1"/>
    <col min="13575" max="13575" width="14.5703125" style="41" customWidth="1"/>
    <col min="13576" max="13576" width="19.5703125" style="41" customWidth="1"/>
    <col min="13577" max="13824" width="9.140625" style="41"/>
    <col min="13825" max="13825" width="12" style="41" customWidth="1"/>
    <col min="13826" max="13826" width="12.5703125" style="41" customWidth="1"/>
    <col min="13827" max="13827" width="12.42578125" style="41" customWidth="1"/>
    <col min="13828" max="13828" width="13.7109375" style="41" customWidth="1"/>
    <col min="13829" max="13829" width="12.7109375" style="41" customWidth="1"/>
    <col min="13830" max="13830" width="15" style="41" customWidth="1"/>
    <col min="13831" max="13831" width="14.5703125" style="41" customWidth="1"/>
    <col min="13832" max="13832" width="19.5703125" style="41" customWidth="1"/>
    <col min="13833" max="14080" width="9.140625" style="41"/>
    <col min="14081" max="14081" width="12" style="41" customWidth="1"/>
    <col min="14082" max="14082" width="12.5703125" style="41" customWidth="1"/>
    <col min="14083" max="14083" width="12.42578125" style="41" customWidth="1"/>
    <col min="14084" max="14084" width="13.7109375" style="41" customWidth="1"/>
    <col min="14085" max="14085" width="12.7109375" style="41" customWidth="1"/>
    <col min="14086" max="14086" width="15" style="41" customWidth="1"/>
    <col min="14087" max="14087" width="14.5703125" style="41" customWidth="1"/>
    <col min="14088" max="14088" width="19.5703125" style="41" customWidth="1"/>
    <col min="14089" max="14336" width="9.140625" style="41"/>
    <col min="14337" max="14337" width="12" style="41" customWidth="1"/>
    <col min="14338" max="14338" width="12.5703125" style="41" customWidth="1"/>
    <col min="14339" max="14339" width="12.42578125" style="41" customWidth="1"/>
    <col min="14340" max="14340" width="13.7109375" style="41" customWidth="1"/>
    <col min="14341" max="14341" width="12.7109375" style="41" customWidth="1"/>
    <col min="14342" max="14342" width="15" style="41" customWidth="1"/>
    <col min="14343" max="14343" width="14.5703125" style="41" customWidth="1"/>
    <col min="14344" max="14344" width="19.5703125" style="41" customWidth="1"/>
    <col min="14345" max="14592" width="9.140625" style="41"/>
    <col min="14593" max="14593" width="12" style="41" customWidth="1"/>
    <col min="14594" max="14594" width="12.5703125" style="41" customWidth="1"/>
    <col min="14595" max="14595" width="12.42578125" style="41" customWidth="1"/>
    <col min="14596" max="14596" width="13.7109375" style="41" customWidth="1"/>
    <col min="14597" max="14597" width="12.7109375" style="41" customWidth="1"/>
    <col min="14598" max="14598" width="15" style="41" customWidth="1"/>
    <col min="14599" max="14599" width="14.5703125" style="41" customWidth="1"/>
    <col min="14600" max="14600" width="19.5703125" style="41" customWidth="1"/>
    <col min="14601" max="14848" width="9.140625" style="41"/>
    <col min="14849" max="14849" width="12" style="41" customWidth="1"/>
    <col min="14850" max="14850" width="12.5703125" style="41" customWidth="1"/>
    <col min="14851" max="14851" width="12.42578125" style="41" customWidth="1"/>
    <col min="14852" max="14852" width="13.7109375" style="41" customWidth="1"/>
    <col min="14853" max="14853" width="12.7109375" style="41" customWidth="1"/>
    <col min="14854" max="14854" width="15" style="41" customWidth="1"/>
    <col min="14855" max="14855" width="14.5703125" style="41" customWidth="1"/>
    <col min="14856" max="14856" width="19.5703125" style="41" customWidth="1"/>
    <col min="14857" max="15104" width="9.140625" style="41"/>
    <col min="15105" max="15105" width="12" style="41" customWidth="1"/>
    <col min="15106" max="15106" width="12.5703125" style="41" customWidth="1"/>
    <col min="15107" max="15107" width="12.42578125" style="41" customWidth="1"/>
    <col min="15108" max="15108" width="13.7109375" style="41" customWidth="1"/>
    <col min="15109" max="15109" width="12.7109375" style="41" customWidth="1"/>
    <col min="15110" max="15110" width="15" style="41" customWidth="1"/>
    <col min="15111" max="15111" width="14.5703125" style="41" customWidth="1"/>
    <col min="15112" max="15112" width="19.5703125" style="41" customWidth="1"/>
    <col min="15113" max="15360" width="9.140625" style="41"/>
    <col min="15361" max="15361" width="12" style="41" customWidth="1"/>
    <col min="15362" max="15362" width="12.5703125" style="41" customWidth="1"/>
    <col min="15363" max="15363" width="12.42578125" style="41" customWidth="1"/>
    <col min="15364" max="15364" width="13.7109375" style="41" customWidth="1"/>
    <col min="15365" max="15365" width="12.7109375" style="41" customWidth="1"/>
    <col min="15366" max="15366" width="15" style="41" customWidth="1"/>
    <col min="15367" max="15367" width="14.5703125" style="41" customWidth="1"/>
    <col min="15368" max="15368" width="19.5703125" style="41" customWidth="1"/>
    <col min="15369" max="15616" width="9.140625" style="41"/>
    <col min="15617" max="15617" width="12" style="41" customWidth="1"/>
    <col min="15618" max="15618" width="12.5703125" style="41" customWidth="1"/>
    <col min="15619" max="15619" width="12.42578125" style="41" customWidth="1"/>
    <col min="15620" max="15620" width="13.7109375" style="41" customWidth="1"/>
    <col min="15621" max="15621" width="12.7109375" style="41" customWidth="1"/>
    <col min="15622" max="15622" width="15" style="41" customWidth="1"/>
    <col min="15623" max="15623" width="14.5703125" style="41" customWidth="1"/>
    <col min="15624" max="15624" width="19.5703125" style="41" customWidth="1"/>
    <col min="15625" max="15872" width="9.140625" style="41"/>
    <col min="15873" max="15873" width="12" style="41" customWidth="1"/>
    <col min="15874" max="15874" width="12.5703125" style="41" customWidth="1"/>
    <col min="15875" max="15875" width="12.42578125" style="41" customWidth="1"/>
    <col min="15876" max="15876" width="13.7109375" style="41" customWidth="1"/>
    <col min="15877" max="15877" width="12.7109375" style="41" customWidth="1"/>
    <col min="15878" max="15878" width="15" style="41" customWidth="1"/>
    <col min="15879" max="15879" width="14.5703125" style="41" customWidth="1"/>
    <col min="15880" max="15880" width="19.5703125" style="41" customWidth="1"/>
    <col min="15881" max="16128" width="9.140625" style="41"/>
    <col min="16129" max="16129" width="12" style="41" customWidth="1"/>
    <col min="16130" max="16130" width="12.5703125" style="41" customWidth="1"/>
    <col min="16131" max="16131" width="12.42578125" style="41" customWidth="1"/>
    <col min="16132" max="16132" width="13.7109375" style="41" customWidth="1"/>
    <col min="16133" max="16133" width="12.7109375" style="41" customWidth="1"/>
    <col min="16134" max="16134" width="15" style="41" customWidth="1"/>
    <col min="16135" max="16135" width="14.5703125" style="41" customWidth="1"/>
    <col min="16136" max="16136" width="19.5703125" style="41" customWidth="1"/>
    <col min="16137" max="16384" width="9.140625" style="41"/>
  </cols>
  <sheetData>
    <row r="1" spans="1:8" ht="13.5" customHeight="1" x14ac:dyDescent="0.25">
      <c r="A1" s="258"/>
      <c r="B1" s="258"/>
      <c r="C1" s="258"/>
      <c r="D1" s="259"/>
      <c r="E1" s="260"/>
      <c r="F1" s="260"/>
      <c r="G1" s="491" t="s">
        <v>711</v>
      </c>
      <c r="H1" s="491"/>
    </row>
    <row r="2" spans="1:8" ht="13.5" customHeight="1" x14ac:dyDescent="0.2">
      <c r="A2" s="261"/>
      <c r="B2" s="94"/>
      <c r="C2" s="94"/>
      <c r="D2" s="94"/>
      <c r="E2" s="94"/>
      <c r="F2" s="94"/>
      <c r="G2" s="94"/>
      <c r="H2" s="94"/>
    </row>
    <row r="3" spans="1:8" ht="88.5" customHeight="1" x14ac:dyDescent="0.2">
      <c r="A3" s="94"/>
      <c r="B3" s="94"/>
      <c r="C3" s="94"/>
      <c r="D3" s="94"/>
      <c r="E3" s="94"/>
      <c r="F3" s="94"/>
      <c r="G3" s="492" t="s">
        <v>764</v>
      </c>
      <c r="H3" s="492"/>
    </row>
    <row r="4" spans="1:8" ht="13.5" customHeight="1" x14ac:dyDescent="0.2">
      <c r="A4" s="94"/>
      <c r="B4" s="94"/>
      <c r="C4" s="94"/>
      <c r="D4" s="94"/>
      <c r="E4" s="94"/>
      <c r="F4" s="94"/>
      <c r="G4" s="94"/>
      <c r="H4" s="94"/>
    </row>
    <row r="5" spans="1:8" x14ac:dyDescent="0.2">
      <c r="A5" s="258"/>
      <c r="B5" s="258"/>
      <c r="C5" s="258"/>
      <c r="D5" s="258"/>
      <c r="E5" s="258"/>
      <c r="F5" s="258"/>
      <c r="G5" s="258"/>
      <c r="H5" s="258"/>
    </row>
    <row r="6" spans="1:8" x14ac:dyDescent="0.2">
      <c r="A6" s="258"/>
      <c r="B6" s="258"/>
      <c r="C6" s="258"/>
      <c r="D6" s="258"/>
      <c r="E6" s="258"/>
      <c r="F6" s="258"/>
      <c r="G6" s="258"/>
      <c r="H6" s="258"/>
    </row>
    <row r="7" spans="1:8" ht="16.5" x14ac:dyDescent="0.25">
      <c r="A7" s="502" t="s">
        <v>462</v>
      </c>
      <c r="B7" s="502"/>
      <c r="C7" s="502"/>
      <c r="D7" s="502"/>
      <c r="E7" s="502"/>
      <c r="F7" s="502"/>
      <c r="G7" s="502"/>
      <c r="H7" s="502"/>
    </row>
    <row r="8" spans="1:8" ht="16.5" x14ac:dyDescent="0.25">
      <c r="A8" s="502" t="s">
        <v>497</v>
      </c>
      <c r="B8" s="502"/>
      <c r="C8" s="502"/>
      <c r="D8" s="502"/>
      <c r="E8" s="502"/>
      <c r="F8" s="502"/>
      <c r="G8" s="502"/>
      <c r="H8" s="502"/>
    </row>
    <row r="9" spans="1:8" ht="16.5" x14ac:dyDescent="0.25">
      <c r="A9" s="502" t="s">
        <v>803</v>
      </c>
      <c r="B9" s="502"/>
      <c r="C9" s="502"/>
      <c r="D9" s="502"/>
      <c r="E9" s="502"/>
      <c r="F9" s="502"/>
      <c r="G9" s="502"/>
      <c r="H9" s="502"/>
    </row>
    <row r="10" spans="1:8" ht="16.5" x14ac:dyDescent="0.25">
      <c r="A10" s="502" t="s">
        <v>802</v>
      </c>
      <c r="B10" s="502"/>
      <c r="C10" s="502"/>
      <c r="D10" s="502"/>
      <c r="E10" s="502"/>
      <c r="F10" s="502"/>
      <c r="G10" s="502"/>
      <c r="H10" s="502"/>
    </row>
    <row r="11" spans="1:8" ht="16.5" x14ac:dyDescent="0.25">
      <c r="A11" s="262"/>
      <c r="B11" s="263"/>
      <c r="C11" s="263"/>
      <c r="D11" s="263"/>
      <c r="E11" s="263"/>
      <c r="F11" s="263"/>
      <c r="G11" s="263"/>
      <c r="H11" s="263"/>
    </row>
    <row r="12" spans="1:8" ht="15.75" x14ac:dyDescent="0.25">
      <c r="A12" s="495" t="s">
        <v>487</v>
      </c>
      <c r="B12" s="495"/>
      <c r="C12" s="495"/>
      <c r="D12" s="495"/>
      <c r="E12" s="495"/>
      <c r="F12" s="495"/>
      <c r="G12" s="495"/>
      <c r="H12" s="495"/>
    </row>
    <row r="13" spans="1:8" ht="15.75" customHeight="1" x14ac:dyDescent="0.25">
      <c r="A13" s="495" t="s">
        <v>804</v>
      </c>
      <c r="B13" s="495"/>
      <c r="C13" s="495"/>
      <c r="D13" s="495"/>
      <c r="E13" s="495"/>
      <c r="F13" s="495"/>
      <c r="G13" s="495"/>
      <c r="H13" s="495"/>
    </row>
    <row r="14" spans="1:8" ht="14.25" x14ac:dyDescent="0.2">
      <c r="A14" s="264"/>
      <c r="B14" s="265"/>
      <c r="C14" s="265"/>
      <c r="D14" s="265"/>
      <c r="E14" s="265"/>
      <c r="F14" s="265"/>
      <c r="G14" s="265"/>
      <c r="H14" s="265"/>
    </row>
    <row r="15" spans="1:8" s="43" customFormat="1" ht="13.5" thickBot="1" x14ac:dyDescent="0.25">
      <c r="A15" s="258"/>
      <c r="B15" s="258"/>
      <c r="C15" s="258"/>
      <c r="D15" s="258"/>
      <c r="E15" s="258"/>
      <c r="F15" s="258"/>
      <c r="G15" s="258"/>
      <c r="H15" s="266" t="s">
        <v>629</v>
      </c>
    </row>
    <row r="16" spans="1:8" s="43" customFormat="1" ht="36" customHeight="1" thickBot="1" x14ac:dyDescent="0.25">
      <c r="A16" s="498" t="s">
        <v>488</v>
      </c>
      <c r="B16" s="499" t="s">
        <v>489</v>
      </c>
      <c r="C16" s="500" t="s">
        <v>490</v>
      </c>
      <c r="D16" s="500"/>
      <c r="E16" s="500"/>
      <c r="F16" s="499" t="s">
        <v>491</v>
      </c>
      <c r="G16" s="499" t="s">
        <v>492</v>
      </c>
      <c r="H16" s="501" t="s">
        <v>672</v>
      </c>
    </row>
    <row r="17" spans="1:8" s="43" customFormat="1" ht="83.25" customHeight="1" thickBot="1" x14ac:dyDescent="0.25">
      <c r="A17" s="498"/>
      <c r="B17" s="499"/>
      <c r="C17" s="267" t="s">
        <v>671</v>
      </c>
      <c r="D17" s="267" t="s">
        <v>742</v>
      </c>
      <c r="E17" s="267" t="s">
        <v>801</v>
      </c>
      <c r="F17" s="499"/>
      <c r="G17" s="499"/>
      <c r="H17" s="501"/>
    </row>
    <row r="18" spans="1:8" s="43" customFormat="1" hidden="1" x14ac:dyDescent="0.2">
      <c r="A18" s="268">
        <v>1</v>
      </c>
      <c r="B18" s="269">
        <v>2</v>
      </c>
      <c r="C18" s="269">
        <v>3</v>
      </c>
      <c r="D18" s="269">
        <v>4</v>
      </c>
      <c r="E18" s="269">
        <v>5</v>
      </c>
      <c r="F18" s="269">
        <v>6</v>
      </c>
      <c r="G18" s="269">
        <v>7</v>
      </c>
      <c r="H18" s="270">
        <v>8</v>
      </c>
    </row>
    <row r="19" spans="1:8" s="43" customFormat="1" ht="13.5" thickBot="1" x14ac:dyDescent="0.25">
      <c r="A19" s="271" t="s">
        <v>493</v>
      </c>
      <c r="B19" s="272" t="s">
        <v>493</v>
      </c>
      <c r="C19" s="273">
        <v>0</v>
      </c>
      <c r="D19" s="273">
        <v>0</v>
      </c>
      <c r="E19" s="273">
        <v>0</v>
      </c>
      <c r="F19" s="272" t="s">
        <v>493</v>
      </c>
      <c r="G19" s="272" t="s">
        <v>493</v>
      </c>
      <c r="H19" s="274" t="s">
        <v>493</v>
      </c>
    </row>
    <row r="20" spans="1:8" s="43" customFormat="1" x14ac:dyDescent="0.2">
      <c r="A20" s="258"/>
      <c r="B20" s="258"/>
      <c r="C20" s="258"/>
      <c r="D20" s="258"/>
      <c r="E20" s="258"/>
      <c r="F20" s="258"/>
      <c r="G20" s="258"/>
      <c r="H20" s="258"/>
    </row>
    <row r="21" spans="1:8" ht="15.75" customHeight="1" x14ac:dyDescent="0.25">
      <c r="A21" s="495" t="s">
        <v>494</v>
      </c>
      <c r="B21" s="495"/>
      <c r="C21" s="495"/>
      <c r="D21" s="495"/>
      <c r="E21" s="495"/>
      <c r="F21" s="495"/>
      <c r="G21" s="495"/>
      <c r="H21" s="495"/>
    </row>
    <row r="22" spans="1:8" ht="15.75" customHeight="1" x14ac:dyDescent="0.25">
      <c r="A22" s="495" t="s">
        <v>495</v>
      </c>
      <c r="B22" s="495"/>
      <c r="C22" s="495"/>
      <c r="D22" s="495"/>
      <c r="E22" s="495"/>
      <c r="F22" s="495"/>
      <c r="G22" s="495"/>
      <c r="H22" s="495"/>
    </row>
    <row r="23" spans="1:8" ht="15.75" customHeight="1" x14ac:dyDescent="0.25">
      <c r="A23" s="495" t="s">
        <v>498</v>
      </c>
      <c r="B23" s="495"/>
      <c r="C23" s="495"/>
      <c r="D23" s="495"/>
      <c r="E23" s="495"/>
      <c r="F23" s="495"/>
      <c r="G23" s="495"/>
      <c r="H23" s="495"/>
    </row>
    <row r="24" spans="1:8" ht="15.75" customHeight="1" x14ac:dyDescent="0.25">
      <c r="A24" s="495" t="s">
        <v>805</v>
      </c>
      <c r="B24" s="495"/>
      <c r="C24" s="495"/>
      <c r="D24" s="495"/>
      <c r="E24" s="495"/>
      <c r="F24" s="495"/>
      <c r="G24" s="495"/>
      <c r="H24" s="495"/>
    </row>
    <row r="25" spans="1:8" x14ac:dyDescent="0.2">
      <c r="A25" s="275"/>
      <c r="B25" s="275"/>
      <c r="C25" s="275"/>
      <c r="D25" s="275"/>
      <c r="E25" s="275"/>
      <c r="F25" s="275"/>
      <c r="G25" s="275"/>
      <c r="H25" s="275"/>
    </row>
    <row r="26" spans="1:8" s="43" customFormat="1" ht="13.5" thickBot="1" x14ac:dyDescent="0.25">
      <c r="A26" s="275"/>
      <c r="B26" s="275"/>
      <c r="C26" s="275"/>
      <c r="D26" s="275"/>
      <c r="E26" s="275"/>
      <c r="F26" s="275"/>
      <c r="G26" s="275"/>
      <c r="H26" s="266" t="s">
        <v>629</v>
      </c>
    </row>
    <row r="27" spans="1:8" s="43" customFormat="1" ht="61.5" customHeight="1" thickBot="1" x14ac:dyDescent="0.25">
      <c r="A27" s="496" t="s">
        <v>496</v>
      </c>
      <c r="B27" s="496"/>
      <c r="C27" s="496"/>
      <c r="D27" s="496"/>
      <c r="E27" s="496"/>
      <c r="F27" s="497" t="s">
        <v>674</v>
      </c>
      <c r="G27" s="497"/>
      <c r="H27" s="497"/>
    </row>
    <row r="28" spans="1:8" s="43" customFormat="1" ht="17.25" customHeight="1" thickBot="1" x14ac:dyDescent="0.25">
      <c r="A28" s="496"/>
      <c r="B28" s="496"/>
      <c r="C28" s="496"/>
      <c r="D28" s="496"/>
      <c r="E28" s="496"/>
      <c r="F28" s="267" t="s">
        <v>671</v>
      </c>
      <c r="G28" s="267" t="s">
        <v>742</v>
      </c>
      <c r="H28" s="276" t="s">
        <v>801</v>
      </c>
    </row>
    <row r="29" spans="1:8" s="43" customFormat="1" ht="48.75" customHeight="1" thickBot="1" x14ac:dyDescent="0.25">
      <c r="A29" s="493" t="s">
        <v>673</v>
      </c>
      <c r="B29" s="493"/>
      <c r="C29" s="493"/>
      <c r="D29" s="493"/>
      <c r="E29" s="493"/>
      <c r="F29" s="277">
        <v>0</v>
      </c>
      <c r="G29" s="277">
        <v>0</v>
      </c>
      <c r="H29" s="278">
        <v>0</v>
      </c>
    </row>
    <row r="30" spans="1:8" x14ac:dyDescent="0.2">
      <c r="A30" s="275"/>
      <c r="B30" s="275"/>
      <c r="C30" s="275"/>
      <c r="D30" s="275"/>
      <c r="E30" s="275"/>
      <c r="F30" s="275"/>
      <c r="G30" s="275"/>
      <c r="H30" s="275"/>
    </row>
    <row r="31" spans="1:8" ht="12.75" customHeight="1" x14ac:dyDescent="0.2">
      <c r="A31" s="260" t="s">
        <v>797</v>
      </c>
      <c r="B31" s="260"/>
      <c r="C31" s="260"/>
      <c r="D31" s="260"/>
      <c r="E31" s="260"/>
      <c r="F31" s="275"/>
      <c r="G31" s="494" t="s">
        <v>644</v>
      </c>
      <c r="H31" s="494"/>
    </row>
    <row r="32" spans="1:8" x14ac:dyDescent="0.2">
      <c r="A32" s="260"/>
      <c r="B32" s="260"/>
      <c r="C32" s="279"/>
      <c r="D32" s="260"/>
      <c r="E32" s="260"/>
      <c r="F32" s="275"/>
      <c r="G32" s="275"/>
      <c r="H32" s="275"/>
    </row>
    <row r="33" spans="1:7" x14ac:dyDescent="0.2">
      <c r="A33" s="45"/>
      <c r="B33" s="46"/>
      <c r="C33" s="47"/>
      <c r="D33" s="47"/>
      <c r="G33" s="42"/>
    </row>
  </sheetData>
  <mergeCells count="22">
    <mergeCell ref="G16:G17"/>
    <mergeCell ref="H16:H17"/>
    <mergeCell ref="A10:H10"/>
    <mergeCell ref="A7:H7"/>
    <mergeCell ref="A8:H8"/>
    <mergeCell ref="A9:H9"/>
    <mergeCell ref="G1:H1"/>
    <mergeCell ref="G3:H3"/>
    <mergeCell ref="A29:E29"/>
    <mergeCell ref="G31:H31"/>
    <mergeCell ref="A21:H21"/>
    <mergeCell ref="A22:H22"/>
    <mergeCell ref="A23:H23"/>
    <mergeCell ref="A24:H24"/>
    <mergeCell ref="A27:E28"/>
    <mergeCell ref="F27:H27"/>
    <mergeCell ref="A12:H12"/>
    <mergeCell ref="A13:H13"/>
    <mergeCell ref="A16:A17"/>
    <mergeCell ref="B16:B17"/>
    <mergeCell ref="C16:E16"/>
    <mergeCell ref="F16:F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2"/>
  <sheetViews>
    <sheetView topLeftCell="A70" workbookViewId="0">
      <selection activeCell="P90" sqref="P90"/>
    </sheetView>
  </sheetViews>
  <sheetFormatPr defaultRowHeight="15" x14ac:dyDescent="0.25"/>
  <cols>
    <col min="1" max="1" width="1" style="338" customWidth="1"/>
    <col min="2" max="2" width="15.42578125" style="338" customWidth="1"/>
    <col min="3" max="3" width="2" style="338" customWidth="1"/>
    <col min="4" max="4" width="2.140625" style="338" customWidth="1"/>
    <col min="5" max="5" width="13.85546875" style="338" customWidth="1"/>
    <col min="6" max="6" width="0.85546875" style="338" customWidth="1"/>
    <col min="7" max="7" width="1.140625" style="338" customWidth="1"/>
    <col min="8" max="8" width="4.5703125" style="338" customWidth="1"/>
    <col min="9" max="9" width="4" style="338" customWidth="1"/>
    <col min="10" max="10" width="7.42578125" style="338" customWidth="1"/>
    <col min="11" max="11" width="1.42578125" style="338" customWidth="1"/>
    <col min="12" max="12" width="9.85546875" style="338" customWidth="1"/>
    <col min="13" max="13" width="8.42578125" style="338" customWidth="1"/>
    <col min="14" max="14" width="2.7109375" style="338" customWidth="1"/>
    <col min="15" max="15" width="7.140625" style="338" customWidth="1"/>
    <col min="16" max="16" width="9.140625" style="338" customWidth="1"/>
    <col min="17" max="17" width="6.42578125" style="338" customWidth="1"/>
    <col min="18" max="18" width="7" style="338" customWidth="1"/>
    <col min="19" max="16384" width="9.140625" style="338"/>
  </cols>
  <sheetData>
    <row r="1" spans="2:18" ht="15" customHeight="1" x14ac:dyDescent="0.25">
      <c r="B1" s="375"/>
      <c r="C1" s="503"/>
      <c r="D1" s="503"/>
      <c r="E1" s="503"/>
      <c r="F1" s="503"/>
      <c r="G1" s="503"/>
      <c r="H1" s="503"/>
      <c r="I1" s="503"/>
      <c r="J1" s="375"/>
      <c r="K1" s="509"/>
      <c r="L1" s="509"/>
      <c r="M1" s="509"/>
      <c r="N1" s="509"/>
      <c r="O1" s="510" t="s">
        <v>1072</v>
      </c>
      <c r="P1" s="510"/>
      <c r="Q1" s="510"/>
      <c r="R1" s="510"/>
    </row>
    <row r="2" spans="2:18" ht="102.75" customHeight="1" x14ac:dyDescent="0.25">
      <c r="B2" s="375"/>
      <c r="C2" s="503"/>
      <c r="D2" s="503"/>
      <c r="E2" s="503"/>
      <c r="F2" s="503"/>
      <c r="G2" s="503"/>
      <c r="H2" s="503"/>
      <c r="I2" s="503"/>
      <c r="J2" s="375"/>
      <c r="K2" s="504" t="s">
        <v>1122</v>
      </c>
      <c r="L2" s="504"/>
      <c r="M2" s="508"/>
      <c r="N2" s="508"/>
      <c r="O2" s="508"/>
      <c r="P2" s="508"/>
      <c r="Q2" s="508"/>
      <c r="R2" s="508"/>
    </row>
    <row r="3" spans="2:18" ht="15" customHeight="1" x14ac:dyDescent="0.25">
      <c r="B3" s="375"/>
      <c r="C3" s="503"/>
      <c r="D3" s="503"/>
      <c r="E3" s="503"/>
      <c r="F3" s="503"/>
      <c r="G3" s="503"/>
      <c r="H3" s="503"/>
      <c r="I3" s="503"/>
      <c r="J3" s="375"/>
      <c r="K3" s="509"/>
      <c r="L3" s="509"/>
      <c r="M3" s="509"/>
      <c r="N3" s="509"/>
      <c r="O3" s="510" t="s">
        <v>1061</v>
      </c>
      <c r="P3" s="510"/>
      <c r="Q3" s="511"/>
      <c r="R3" s="511"/>
    </row>
    <row r="4" spans="2:18" ht="84.75" customHeight="1" x14ac:dyDescent="0.25">
      <c r="B4" s="375"/>
      <c r="C4" s="503"/>
      <c r="D4" s="503"/>
      <c r="E4" s="503"/>
      <c r="F4" s="503"/>
      <c r="G4" s="503"/>
      <c r="H4" s="503"/>
      <c r="I4" s="503"/>
      <c r="J4" s="375"/>
      <c r="K4" s="504" t="s">
        <v>1069</v>
      </c>
      <c r="L4" s="505"/>
      <c r="M4" s="505"/>
      <c r="N4" s="505"/>
      <c r="O4" s="505"/>
      <c r="P4" s="505"/>
      <c r="Q4" s="505"/>
      <c r="R4" s="505"/>
    </row>
    <row r="5" spans="2:18" ht="15" customHeight="1" x14ac:dyDescent="0.25"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</row>
    <row r="6" spans="2:18" ht="15" customHeight="1" x14ac:dyDescent="0.25">
      <c r="B6" s="507" t="s">
        <v>1021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</row>
    <row r="7" spans="2:18" ht="15" customHeight="1" x14ac:dyDescent="0.25"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</row>
    <row r="8" spans="2:18" ht="15" customHeight="1" thickBot="1" x14ac:dyDescent="0.3"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370"/>
      <c r="N8" s="509"/>
      <c r="O8" s="509"/>
      <c r="P8" s="356"/>
      <c r="Q8" s="523" t="s">
        <v>636</v>
      </c>
      <c r="R8" s="523"/>
    </row>
    <row r="9" spans="2:18" ht="20.25" customHeight="1" thickBot="1" x14ac:dyDescent="0.3">
      <c r="B9" s="519" t="s">
        <v>98</v>
      </c>
      <c r="C9" s="519"/>
      <c r="D9" s="519"/>
      <c r="E9" s="519"/>
      <c r="F9" s="519"/>
      <c r="G9" s="519"/>
      <c r="H9" s="519" t="s">
        <v>816</v>
      </c>
      <c r="I9" s="519"/>
      <c r="J9" s="519"/>
      <c r="K9" s="519"/>
      <c r="L9" s="519" t="s">
        <v>817</v>
      </c>
      <c r="M9" s="519" t="s">
        <v>818</v>
      </c>
      <c r="N9" s="519" t="s">
        <v>819</v>
      </c>
      <c r="O9" s="519"/>
      <c r="P9" s="519" t="s">
        <v>820</v>
      </c>
      <c r="Q9" s="518" t="s">
        <v>713</v>
      </c>
      <c r="R9" s="518"/>
    </row>
    <row r="10" spans="2:18" ht="36.75" customHeight="1" thickBot="1" x14ac:dyDescent="0.3"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 t="s">
        <v>821</v>
      </c>
      <c r="R10" s="519"/>
    </row>
    <row r="11" spans="2:18" ht="15" customHeight="1" thickBot="1" x14ac:dyDescent="0.3">
      <c r="B11" s="520">
        <v>1</v>
      </c>
      <c r="C11" s="520"/>
      <c r="D11" s="520"/>
      <c r="E11" s="520"/>
      <c r="F11" s="520"/>
      <c r="G11" s="520"/>
      <c r="H11" s="520">
        <v>2</v>
      </c>
      <c r="I11" s="520"/>
      <c r="J11" s="520"/>
      <c r="K11" s="520"/>
      <c r="L11" s="373">
        <v>3</v>
      </c>
      <c r="M11" s="373">
        <v>4</v>
      </c>
      <c r="N11" s="520">
        <v>5</v>
      </c>
      <c r="O11" s="520"/>
      <c r="P11" s="373">
        <v>6</v>
      </c>
      <c r="Q11" s="520">
        <v>7</v>
      </c>
      <c r="R11" s="520"/>
    </row>
    <row r="12" spans="2:18" ht="23.25" customHeight="1" x14ac:dyDescent="0.25">
      <c r="B12" s="512" t="s">
        <v>90</v>
      </c>
      <c r="C12" s="512"/>
      <c r="D12" s="512"/>
      <c r="E12" s="512"/>
      <c r="F12" s="512"/>
      <c r="G12" s="512"/>
      <c r="H12" s="513" t="s">
        <v>822</v>
      </c>
      <c r="I12" s="513"/>
      <c r="J12" s="513"/>
      <c r="K12" s="513"/>
      <c r="L12" s="376"/>
      <c r="M12" s="376"/>
      <c r="N12" s="513"/>
      <c r="O12" s="513"/>
      <c r="P12" s="376"/>
      <c r="Q12" s="514">
        <v>65842429.32</v>
      </c>
      <c r="R12" s="514"/>
    </row>
    <row r="13" spans="2:18" ht="15" customHeight="1" x14ac:dyDescent="0.25">
      <c r="B13" s="515" t="s">
        <v>823</v>
      </c>
      <c r="C13" s="515"/>
      <c r="D13" s="515"/>
      <c r="E13" s="515"/>
      <c r="F13" s="515"/>
      <c r="G13" s="515"/>
      <c r="H13" s="516" t="s">
        <v>822</v>
      </c>
      <c r="I13" s="516"/>
      <c r="J13" s="516"/>
      <c r="K13" s="516"/>
      <c r="L13" s="371" t="s">
        <v>210</v>
      </c>
      <c r="M13" s="371"/>
      <c r="N13" s="516"/>
      <c r="O13" s="516"/>
      <c r="P13" s="371"/>
      <c r="Q13" s="517">
        <v>9622450.4299999997</v>
      </c>
      <c r="R13" s="517"/>
    </row>
    <row r="14" spans="2:18" ht="34.5" customHeight="1" x14ac:dyDescent="0.25">
      <c r="B14" s="515" t="s">
        <v>220</v>
      </c>
      <c r="C14" s="515"/>
      <c r="D14" s="515"/>
      <c r="E14" s="515"/>
      <c r="F14" s="515"/>
      <c r="G14" s="515"/>
      <c r="H14" s="516" t="s">
        <v>822</v>
      </c>
      <c r="I14" s="516"/>
      <c r="J14" s="516"/>
      <c r="K14" s="516"/>
      <c r="L14" s="371" t="s">
        <v>210</v>
      </c>
      <c r="M14" s="372" t="s">
        <v>221</v>
      </c>
      <c r="N14" s="516"/>
      <c r="O14" s="516"/>
      <c r="P14" s="371"/>
      <c r="Q14" s="517">
        <v>9622450.4299999997</v>
      </c>
      <c r="R14" s="517"/>
    </row>
    <row r="15" spans="2:18" ht="23.25" customHeight="1" x14ac:dyDescent="0.25">
      <c r="B15" s="515" t="s">
        <v>824</v>
      </c>
      <c r="C15" s="515"/>
      <c r="D15" s="515"/>
      <c r="E15" s="515"/>
      <c r="F15" s="515"/>
      <c r="G15" s="515"/>
      <c r="H15" s="516" t="s">
        <v>822</v>
      </c>
      <c r="I15" s="516"/>
      <c r="J15" s="516"/>
      <c r="K15" s="516"/>
      <c r="L15" s="371" t="s">
        <v>210</v>
      </c>
      <c r="M15" s="372" t="s">
        <v>221</v>
      </c>
      <c r="N15" s="516" t="s">
        <v>825</v>
      </c>
      <c r="O15" s="516"/>
      <c r="P15" s="371"/>
      <c r="Q15" s="517">
        <v>9457765.6600000001</v>
      </c>
      <c r="R15" s="517"/>
    </row>
    <row r="16" spans="2:18" ht="34.5" customHeight="1" x14ac:dyDescent="0.25">
      <c r="B16" s="515" t="s">
        <v>826</v>
      </c>
      <c r="C16" s="515"/>
      <c r="D16" s="515"/>
      <c r="E16" s="515"/>
      <c r="F16" s="515"/>
      <c r="G16" s="515"/>
      <c r="H16" s="516" t="s">
        <v>822</v>
      </c>
      <c r="I16" s="516"/>
      <c r="J16" s="516"/>
      <c r="K16" s="516"/>
      <c r="L16" s="371" t="s">
        <v>210</v>
      </c>
      <c r="M16" s="372" t="s">
        <v>221</v>
      </c>
      <c r="N16" s="516" t="s">
        <v>827</v>
      </c>
      <c r="O16" s="516"/>
      <c r="P16" s="371"/>
      <c r="Q16" s="517">
        <v>9457765.6600000001</v>
      </c>
      <c r="R16" s="517"/>
    </row>
    <row r="17" spans="2:18" ht="57" customHeight="1" x14ac:dyDescent="0.25">
      <c r="B17" s="515" t="s">
        <v>701</v>
      </c>
      <c r="C17" s="515"/>
      <c r="D17" s="515"/>
      <c r="E17" s="515"/>
      <c r="F17" s="515"/>
      <c r="G17" s="515"/>
      <c r="H17" s="516" t="s">
        <v>822</v>
      </c>
      <c r="I17" s="516"/>
      <c r="J17" s="516"/>
      <c r="K17" s="516"/>
      <c r="L17" s="371" t="s">
        <v>210</v>
      </c>
      <c r="M17" s="372" t="s">
        <v>221</v>
      </c>
      <c r="N17" s="516" t="s">
        <v>503</v>
      </c>
      <c r="O17" s="516"/>
      <c r="P17" s="364"/>
      <c r="Q17" s="517">
        <v>7815168.7000000002</v>
      </c>
      <c r="R17" s="517"/>
    </row>
    <row r="18" spans="2:18" ht="23.25" customHeight="1" x14ac:dyDescent="0.25">
      <c r="B18" s="515" t="s">
        <v>828</v>
      </c>
      <c r="C18" s="515"/>
      <c r="D18" s="515"/>
      <c r="E18" s="515"/>
      <c r="F18" s="515"/>
      <c r="G18" s="515"/>
      <c r="H18" s="516" t="s">
        <v>822</v>
      </c>
      <c r="I18" s="516"/>
      <c r="J18" s="516"/>
      <c r="K18" s="516"/>
      <c r="L18" s="371" t="s">
        <v>210</v>
      </c>
      <c r="M18" s="372" t="s">
        <v>221</v>
      </c>
      <c r="N18" s="516" t="s">
        <v>503</v>
      </c>
      <c r="O18" s="516"/>
      <c r="P18" s="371" t="s">
        <v>829</v>
      </c>
      <c r="Q18" s="517">
        <v>7815168.7000000002</v>
      </c>
      <c r="R18" s="517"/>
    </row>
    <row r="19" spans="2:18" ht="57" customHeight="1" x14ac:dyDescent="0.25">
      <c r="B19" s="515" t="s">
        <v>700</v>
      </c>
      <c r="C19" s="515"/>
      <c r="D19" s="515"/>
      <c r="E19" s="515"/>
      <c r="F19" s="515"/>
      <c r="G19" s="515"/>
      <c r="H19" s="516" t="s">
        <v>822</v>
      </c>
      <c r="I19" s="516"/>
      <c r="J19" s="516"/>
      <c r="K19" s="516"/>
      <c r="L19" s="371" t="s">
        <v>210</v>
      </c>
      <c r="M19" s="372" t="s">
        <v>221</v>
      </c>
      <c r="N19" s="516" t="s">
        <v>504</v>
      </c>
      <c r="O19" s="516"/>
      <c r="P19" s="364"/>
      <c r="Q19" s="517">
        <v>1633608</v>
      </c>
      <c r="R19" s="517"/>
    </row>
    <row r="20" spans="2:18" ht="34.5" customHeight="1" x14ac:dyDescent="0.25">
      <c r="B20" s="515" t="s">
        <v>830</v>
      </c>
      <c r="C20" s="515"/>
      <c r="D20" s="515"/>
      <c r="E20" s="515"/>
      <c r="F20" s="515"/>
      <c r="G20" s="515"/>
      <c r="H20" s="516" t="s">
        <v>822</v>
      </c>
      <c r="I20" s="516"/>
      <c r="J20" s="516"/>
      <c r="K20" s="516"/>
      <c r="L20" s="371" t="s">
        <v>210</v>
      </c>
      <c r="M20" s="372" t="s">
        <v>221</v>
      </c>
      <c r="N20" s="516" t="s">
        <v>504</v>
      </c>
      <c r="O20" s="516"/>
      <c r="P20" s="371" t="s">
        <v>739</v>
      </c>
      <c r="Q20" s="517">
        <v>1566408</v>
      </c>
      <c r="R20" s="517"/>
    </row>
    <row r="21" spans="2:18" ht="15" customHeight="1" x14ac:dyDescent="0.25">
      <c r="B21" s="515" t="s">
        <v>831</v>
      </c>
      <c r="C21" s="515"/>
      <c r="D21" s="515"/>
      <c r="E21" s="515"/>
      <c r="F21" s="515"/>
      <c r="G21" s="515"/>
      <c r="H21" s="516" t="s">
        <v>822</v>
      </c>
      <c r="I21" s="516"/>
      <c r="J21" s="516"/>
      <c r="K21" s="516"/>
      <c r="L21" s="371" t="s">
        <v>210</v>
      </c>
      <c r="M21" s="372" t="s">
        <v>221</v>
      </c>
      <c r="N21" s="516" t="s">
        <v>504</v>
      </c>
      <c r="O21" s="516"/>
      <c r="P21" s="371" t="s">
        <v>822</v>
      </c>
      <c r="Q21" s="517">
        <v>67200</v>
      </c>
      <c r="R21" s="517"/>
    </row>
    <row r="22" spans="2:18" ht="90.75" customHeight="1" x14ac:dyDescent="0.25">
      <c r="B22" s="515" t="s">
        <v>832</v>
      </c>
      <c r="C22" s="515"/>
      <c r="D22" s="515"/>
      <c r="E22" s="515"/>
      <c r="F22" s="515"/>
      <c r="G22" s="515"/>
      <c r="H22" s="516" t="s">
        <v>822</v>
      </c>
      <c r="I22" s="516"/>
      <c r="J22" s="516"/>
      <c r="K22" s="516"/>
      <c r="L22" s="371" t="s">
        <v>210</v>
      </c>
      <c r="M22" s="372" t="s">
        <v>221</v>
      </c>
      <c r="N22" s="516" t="s">
        <v>505</v>
      </c>
      <c r="O22" s="516"/>
      <c r="P22" s="364"/>
      <c r="Q22" s="517">
        <v>8988.9599999999991</v>
      </c>
      <c r="R22" s="517"/>
    </row>
    <row r="23" spans="2:18" ht="34.5" customHeight="1" x14ac:dyDescent="0.25">
      <c r="B23" s="515" t="s">
        <v>830</v>
      </c>
      <c r="C23" s="515"/>
      <c r="D23" s="515"/>
      <c r="E23" s="515"/>
      <c r="F23" s="515"/>
      <c r="G23" s="515"/>
      <c r="H23" s="516" t="s">
        <v>822</v>
      </c>
      <c r="I23" s="516"/>
      <c r="J23" s="516"/>
      <c r="K23" s="516"/>
      <c r="L23" s="371" t="s">
        <v>210</v>
      </c>
      <c r="M23" s="372" t="s">
        <v>221</v>
      </c>
      <c r="N23" s="516" t="s">
        <v>505</v>
      </c>
      <c r="O23" s="516"/>
      <c r="P23" s="371" t="s">
        <v>739</v>
      </c>
      <c r="Q23" s="517">
        <v>8988.9599999999991</v>
      </c>
      <c r="R23" s="517"/>
    </row>
    <row r="24" spans="2:18" ht="15" customHeight="1" x14ac:dyDescent="0.25">
      <c r="B24" s="515" t="s">
        <v>839</v>
      </c>
      <c r="C24" s="515"/>
      <c r="D24" s="515"/>
      <c r="E24" s="515"/>
      <c r="F24" s="515"/>
      <c r="G24" s="515"/>
      <c r="H24" s="516" t="s">
        <v>822</v>
      </c>
      <c r="I24" s="516"/>
      <c r="J24" s="516"/>
      <c r="K24" s="516"/>
      <c r="L24" s="371" t="s">
        <v>210</v>
      </c>
      <c r="M24" s="372" t="s">
        <v>221</v>
      </c>
      <c r="N24" s="516" t="s">
        <v>840</v>
      </c>
      <c r="O24" s="516"/>
      <c r="P24" s="371"/>
      <c r="Q24" s="517">
        <v>164684.76999999999</v>
      </c>
      <c r="R24" s="517"/>
    </row>
    <row r="25" spans="2:18" ht="23.25" customHeight="1" x14ac:dyDescent="0.25">
      <c r="B25" s="515" t="s">
        <v>841</v>
      </c>
      <c r="C25" s="515"/>
      <c r="D25" s="515"/>
      <c r="E25" s="515"/>
      <c r="F25" s="515"/>
      <c r="G25" s="515"/>
      <c r="H25" s="516" t="s">
        <v>822</v>
      </c>
      <c r="I25" s="516"/>
      <c r="J25" s="516"/>
      <c r="K25" s="516"/>
      <c r="L25" s="371" t="s">
        <v>210</v>
      </c>
      <c r="M25" s="372" t="s">
        <v>221</v>
      </c>
      <c r="N25" s="516" t="s">
        <v>842</v>
      </c>
      <c r="O25" s="516"/>
      <c r="P25" s="371"/>
      <c r="Q25" s="517">
        <v>164684.76999999999</v>
      </c>
      <c r="R25" s="517"/>
    </row>
    <row r="26" spans="2:18" ht="23.25" customHeight="1" x14ac:dyDescent="0.25">
      <c r="B26" s="515" t="s">
        <v>1074</v>
      </c>
      <c r="C26" s="515"/>
      <c r="D26" s="515"/>
      <c r="E26" s="515"/>
      <c r="F26" s="515"/>
      <c r="G26" s="515"/>
      <c r="H26" s="516" t="s">
        <v>822</v>
      </c>
      <c r="I26" s="516"/>
      <c r="J26" s="516"/>
      <c r="K26" s="516"/>
      <c r="L26" s="371" t="s">
        <v>210</v>
      </c>
      <c r="M26" s="372" t="s">
        <v>221</v>
      </c>
      <c r="N26" s="516" t="s">
        <v>1075</v>
      </c>
      <c r="O26" s="516"/>
      <c r="P26" s="364"/>
      <c r="Q26" s="517">
        <v>164684.76999999999</v>
      </c>
      <c r="R26" s="517"/>
    </row>
    <row r="27" spans="2:18" ht="23.25" customHeight="1" x14ac:dyDescent="0.25">
      <c r="B27" s="515" t="s">
        <v>828</v>
      </c>
      <c r="C27" s="515"/>
      <c r="D27" s="515"/>
      <c r="E27" s="515"/>
      <c r="F27" s="515"/>
      <c r="G27" s="515"/>
      <c r="H27" s="516" t="s">
        <v>822</v>
      </c>
      <c r="I27" s="516"/>
      <c r="J27" s="516"/>
      <c r="K27" s="516"/>
      <c r="L27" s="371" t="s">
        <v>210</v>
      </c>
      <c r="M27" s="372" t="s">
        <v>221</v>
      </c>
      <c r="N27" s="516" t="s">
        <v>1075</v>
      </c>
      <c r="O27" s="516"/>
      <c r="P27" s="371" t="s">
        <v>829</v>
      </c>
      <c r="Q27" s="517">
        <v>164684.76999999999</v>
      </c>
      <c r="R27" s="517"/>
    </row>
    <row r="28" spans="2:18" ht="15" customHeight="1" x14ac:dyDescent="0.25">
      <c r="B28" s="515" t="s">
        <v>229</v>
      </c>
      <c r="C28" s="515"/>
      <c r="D28" s="515"/>
      <c r="E28" s="515"/>
      <c r="F28" s="515"/>
      <c r="G28" s="515"/>
      <c r="H28" s="516" t="s">
        <v>822</v>
      </c>
      <c r="I28" s="516"/>
      <c r="J28" s="516"/>
      <c r="K28" s="516"/>
      <c r="L28" s="371" t="s">
        <v>213</v>
      </c>
      <c r="M28" s="371"/>
      <c r="N28" s="516"/>
      <c r="O28" s="516"/>
      <c r="P28" s="371"/>
      <c r="Q28" s="517">
        <v>1078472.51</v>
      </c>
      <c r="R28" s="517"/>
    </row>
    <row r="29" spans="2:18" ht="15" customHeight="1" x14ac:dyDescent="0.25">
      <c r="B29" s="515" t="s">
        <v>230</v>
      </c>
      <c r="C29" s="515"/>
      <c r="D29" s="515"/>
      <c r="E29" s="515"/>
      <c r="F29" s="515"/>
      <c r="G29" s="515"/>
      <c r="H29" s="516" t="s">
        <v>822</v>
      </c>
      <c r="I29" s="516"/>
      <c r="J29" s="516"/>
      <c r="K29" s="516"/>
      <c r="L29" s="371" t="s">
        <v>213</v>
      </c>
      <c r="M29" s="372" t="s">
        <v>215</v>
      </c>
      <c r="N29" s="516"/>
      <c r="O29" s="516"/>
      <c r="P29" s="371"/>
      <c r="Q29" s="517">
        <v>1078472.51</v>
      </c>
      <c r="R29" s="517"/>
    </row>
    <row r="30" spans="2:18" ht="15" customHeight="1" x14ac:dyDescent="0.25">
      <c r="B30" s="515" t="s">
        <v>839</v>
      </c>
      <c r="C30" s="515"/>
      <c r="D30" s="515"/>
      <c r="E30" s="515"/>
      <c r="F30" s="515"/>
      <c r="G30" s="515"/>
      <c r="H30" s="516" t="s">
        <v>822</v>
      </c>
      <c r="I30" s="516"/>
      <c r="J30" s="516"/>
      <c r="K30" s="516"/>
      <c r="L30" s="371" t="s">
        <v>213</v>
      </c>
      <c r="M30" s="372" t="s">
        <v>215</v>
      </c>
      <c r="N30" s="516" t="s">
        <v>840</v>
      </c>
      <c r="O30" s="516"/>
      <c r="P30" s="371"/>
      <c r="Q30" s="517">
        <v>1078472.51</v>
      </c>
      <c r="R30" s="517"/>
    </row>
    <row r="31" spans="2:18" ht="23.25" customHeight="1" x14ac:dyDescent="0.25">
      <c r="B31" s="515" t="s">
        <v>841</v>
      </c>
      <c r="C31" s="515"/>
      <c r="D31" s="515"/>
      <c r="E31" s="515"/>
      <c r="F31" s="515"/>
      <c r="G31" s="515"/>
      <c r="H31" s="516" t="s">
        <v>822</v>
      </c>
      <c r="I31" s="516"/>
      <c r="J31" s="516"/>
      <c r="K31" s="516"/>
      <c r="L31" s="371" t="s">
        <v>213</v>
      </c>
      <c r="M31" s="372" t="s">
        <v>215</v>
      </c>
      <c r="N31" s="516" t="s">
        <v>842</v>
      </c>
      <c r="O31" s="516"/>
      <c r="P31" s="371"/>
      <c r="Q31" s="517">
        <v>1078472.51</v>
      </c>
      <c r="R31" s="517"/>
    </row>
    <row r="32" spans="2:18" ht="45.75" customHeight="1" x14ac:dyDescent="0.25">
      <c r="B32" s="515" t="s">
        <v>1028</v>
      </c>
      <c r="C32" s="515"/>
      <c r="D32" s="515"/>
      <c r="E32" s="515"/>
      <c r="F32" s="515"/>
      <c r="G32" s="515"/>
      <c r="H32" s="516" t="s">
        <v>822</v>
      </c>
      <c r="I32" s="516"/>
      <c r="J32" s="516"/>
      <c r="K32" s="516"/>
      <c r="L32" s="371" t="s">
        <v>213</v>
      </c>
      <c r="M32" s="372" t="s">
        <v>215</v>
      </c>
      <c r="N32" s="516" t="s">
        <v>1029</v>
      </c>
      <c r="O32" s="516"/>
      <c r="P32" s="364"/>
      <c r="Q32" s="517">
        <v>1078472.51</v>
      </c>
      <c r="R32" s="517"/>
    </row>
    <row r="33" spans="2:18" ht="15" customHeight="1" x14ac:dyDescent="0.25">
      <c r="B33" s="515" t="s">
        <v>1030</v>
      </c>
      <c r="C33" s="515"/>
      <c r="D33" s="515"/>
      <c r="E33" s="515"/>
      <c r="F33" s="515"/>
      <c r="G33" s="515"/>
      <c r="H33" s="516" t="s">
        <v>822</v>
      </c>
      <c r="I33" s="516"/>
      <c r="J33" s="516"/>
      <c r="K33" s="516"/>
      <c r="L33" s="371" t="s">
        <v>213</v>
      </c>
      <c r="M33" s="372" t="s">
        <v>215</v>
      </c>
      <c r="N33" s="516" t="s">
        <v>1029</v>
      </c>
      <c r="O33" s="516"/>
      <c r="P33" s="371" t="s">
        <v>1031</v>
      </c>
      <c r="Q33" s="517">
        <v>1078472.51</v>
      </c>
      <c r="R33" s="517"/>
    </row>
    <row r="34" spans="2:18" ht="15" customHeight="1" x14ac:dyDescent="0.25">
      <c r="B34" s="515" t="s">
        <v>253</v>
      </c>
      <c r="C34" s="515"/>
      <c r="D34" s="515"/>
      <c r="E34" s="515"/>
      <c r="F34" s="515"/>
      <c r="G34" s="515"/>
      <c r="H34" s="516" t="s">
        <v>822</v>
      </c>
      <c r="I34" s="516"/>
      <c r="J34" s="516"/>
      <c r="K34" s="516"/>
      <c r="L34" s="371" t="s">
        <v>223</v>
      </c>
      <c r="M34" s="371"/>
      <c r="N34" s="516"/>
      <c r="O34" s="516"/>
      <c r="P34" s="371"/>
      <c r="Q34" s="517">
        <v>46535691.380000003</v>
      </c>
      <c r="R34" s="517"/>
    </row>
    <row r="35" spans="2:18" ht="15" customHeight="1" x14ac:dyDescent="0.25">
      <c r="B35" s="515" t="s">
        <v>255</v>
      </c>
      <c r="C35" s="515"/>
      <c r="D35" s="515"/>
      <c r="E35" s="515"/>
      <c r="F35" s="515"/>
      <c r="G35" s="515"/>
      <c r="H35" s="516" t="s">
        <v>822</v>
      </c>
      <c r="I35" s="516"/>
      <c r="J35" s="516"/>
      <c r="K35" s="516"/>
      <c r="L35" s="371" t="s">
        <v>223</v>
      </c>
      <c r="M35" s="372" t="s">
        <v>213</v>
      </c>
      <c r="N35" s="516"/>
      <c r="O35" s="516"/>
      <c r="P35" s="371"/>
      <c r="Q35" s="517">
        <v>14694458.460000001</v>
      </c>
      <c r="R35" s="517"/>
    </row>
    <row r="36" spans="2:18" ht="23.25" customHeight="1" x14ac:dyDescent="0.25">
      <c r="B36" s="515" t="s">
        <v>833</v>
      </c>
      <c r="C36" s="515"/>
      <c r="D36" s="515"/>
      <c r="E36" s="515"/>
      <c r="F36" s="515"/>
      <c r="G36" s="515"/>
      <c r="H36" s="516" t="s">
        <v>822</v>
      </c>
      <c r="I36" s="516"/>
      <c r="J36" s="516"/>
      <c r="K36" s="516"/>
      <c r="L36" s="371" t="s">
        <v>223</v>
      </c>
      <c r="M36" s="372" t="s">
        <v>213</v>
      </c>
      <c r="N36" s="516" t="s">
        <v>834</v>
      </c>
      <c r="O36" s="516"/>
      <c r="P36" s="371"/>
      <c r="Q36" s="517">
        <v>470933.13</v>
      </c>
      <c r="R36" s="517"/>
    </row>
    <row r="37" spans="2:18" ht="23.25" customHeight="1" x14ac:dyDescent="0.25">
      <c r="B37" s="515" t="s">
        <v>835</v>
      </c>
      <c r="C37" s="515"/>
      <c r="D37" s="515"/>
      <c r="E37" s="515"/>
      <c r="F37" s="515"/>
      <c r="G37" s="515"/>
      <c r="H37" s="516" t="s">
        <v>822</v>
      </c>
      <c r="I37" s="516"/>
      <c r="J37" s="516"/>
      <c r="K37" s="516"/>
      <c r="L37" s="371" t="s">
        <v>223</v>
      </c>
      <c r="M37" s="372" t="s">
        <v>213</v>
      </c>
      <c r="N37" s="516" t="s">
        <v>836</v>
      </c>
      <c r="O37" s="516"/>
      <c r="P37" s="371"/>
      <c r="Q37" s="517">
        <v>470933.13</v>
      </c>
      <c r="R37" s="517"/>
    </row>
    <row r="38" spans="2:18" ht="102" customHeight="1" x14ac:dyDescent="0.25">
      <c r="B38" s="515" t="s">
        <v>506</v>
      </c>
      <c r="C38" s="515"/>
      <c r="D38" s="515"/>
      <c r="E38" s="515"/>
      <c r="F38" s="515"/>
      <c r="G38" s="515"/>
      <c r="H38" s="516" t="s">
        <v>822</v>
      </c>
      <c r="I38" s="516"/>
      <c r="J38" s="516"/>
      <c r="K38" s="516"/>
      <c r="L38" s="371" t="s">
        <v>223</v>
      </c>
      <c r="M38" s="372" t="s">
        <v>213</v>
      </c>
      <c r="N38" s="516" t="s">
        <v>507</v>
      </c>
      <c r="O38" s="516"/>
      <c r="P38" s="364"/>
      <c r="Q38" s="517">
        <v>470933.13</v>
      </c>
      <c r="R38" s="517"/>
    </row>
    <row r="39" spans="2:18" ht="45.75" customHeight="1" x14ac:dyDescent="0.25">
      <c r="B39" s="515" t="s">
        <v>837</v>
      </c>
      <c r="C39" s="515"/>
      <c r="D39" s="515"/>
      <c r="E39" s="515"/>
      <c r="F39" s="515"/>
      <c r="G39" s="515"/>
      <c r="H39" s="516" t="s">
        <v>822</v>
      </c>
      <c r="I39" s="516"/>
      <c r="J39" s="516"/>
      <c r="K39" s="516"/>
      <c r="L39" s="371" t="s">
        <v>223</v>
      </c>
      <c r="M39" s="372" t="s">
        <v>213</v>
      </c>
      <c r="N39" s="516" t="s">
        <v>507</v>
      </c>
      <c r="O39" s="516"/>
      <c r="P39" s="371" t="s">
        <v>838</v>
      </c>
      <c r="Q39" s="517">
        <v>470933.13</v>
      </c>
      <c r="R39" s="517"/>
    </row>
    <row r="40" spans="2:18" ht="15" customHeight="1" x14ac:dyDescent="0.25">
      <c r="B40" s="515" t="s">
        <v>839</v>
      </c>
      <c r="C40" s="515"/>
      <c r="D40" s="515"/>
      <c r="E40" s="515"/>
      <c r="F40" s="515"/>
      <c r="G40" s="515"/>
      <c r="H40" s="516" t="s">
        <v>822</v>
      </c>
      <c r="I40" s="516"/>
      <c r="J40" s="516"/>
      <c r="K40" s="516"/>
      <c r="L40" s="371" t="s">
        <v>223</v>
      </c>
      <c r="M40" s="372" t="s">
        <v>213</v>
      </c>
      <c r="N40" s="516" t="s">
        <v>840</v>
      </c>
      <c r="O40" s="516"/>
      <c r="P40" s="371"/>
      <c r="Q40" s="517">
        <v>14223525.33</v>
      </c>
      <c r="R40" s="517"/>
    </row>
    <row r="41" spans="2:18" ht="23.25" customHeight="1" x14ac:dyDescent="0.25">
      <c r="B41" s="515" t="s">
        <v>841</v>
      </c>
      <c r="C41" s="515"/>
      <c r="D41" s="515"/>
      <c r="E41" s="515"/>
      <c r="F41" s="515"/>
      <c r="G41" s="515"/>
      <c r="H41" s="516" t="s">
        <v>822</v>
      </c>
      <c r="I41" s="516"/>
      <c r="J41" s="516"/>
      <c r="K41" s="516"/>
      <c r="L41" s="371" t="s">
        <v>223</v>
      </c>
      <c r="M41" s="372" t="s">
        <v>213</v>
      </c>
      <c r="N41" s="516" t="s">
        <v>842</v>
      </c>
      <c r="O41" s="516"/>
      <c r="P41" s="371"/>
      <c r="Q41" s="517">
        <v>14223525.33</v>
      </c>
      <c r="R41" s="517"/>
    </row>
    <row r="42" spans="2:18" ht="57" customHeight="1" x14ac:dyDescent="0.25">
      <c r="B42" s="515" t="s">
        <v>508</v>
      </c>
      <c r="C42" s="515"/>
      <c r="D42" s="515"/>
      <c r="E42" s="515"/>
      <c r="F42" s="515"/>
      <c r="G42" s="515"/>
      <c r="H42" s="516" t="s">
        <v>822</v>
      </c>
      <c r="I42" s="516"/>
      <c r="J42" s="516"/>
      <c r="K42" s="516"/>
      <c r="L42" s="371" t="s">
        <v>223</v>
      </c>
      <c r="M42" s="372" t="s">
        <v>213</v>
      </c>
      <c r="N42" s="516" t="s">
        <v>509</v>
      </c>
      <c r="O42" s="516"/>
      <c r="P42" s="364"/>
      <c r="Q42" s="517">
        <v>14223525.33</v>
      </c>
      <c r="R42" s="517"/>
    </row>
    <row r="43" spans="2:18" ht="45.75" customHeight="1" x14ac:dyDescent="0.25">
      <c r="B43" s="515" t="s">
        <v>837</v>
      </c>
      <c r="C43" s="515"/>
      <c r="D43" s="515"/>
      <c r="E43" s="515"/>
      <c r="F43" s="515"/>
      <c r="G43" s="515"/>
      <c r="H43" s="516" t="s">
        <v>822</v>
      </c>
      <c r="I43" s="516"/>
      <c r="J43" s="516"/>
      <c r="K43" s="516"/>
      <c r="L43" s="371" t="s">
        <v>223</v>
      </c>
      <c r="M43" s="372" t="s">
        <v>213</v>
      </c>
      <c r="N43" s="516" t="s">
        <v>509</v>
      </c>
      <c r="O43" s="516"/>
      <c r="P43" s="371" t="s">
        <v>838</v>
      </c>
      <c r="Q43" s="517">
        <v>14223525.33</v>
      </c>
      <c r="R43" s="517"/>
    </row>
    <row r="44" spans="2:18" ht="15" customHeight="1" x14ac:dyDescent="0.25">
      <c r="B44" s="515" t="s">
        <v>259</v>
      </c>
      <c r="C44" s="515"/>
      <c r="D44" s="515"/>
      <c r="E44" s="515"/>
      <c r="F44" s="515"/>
      <c r="G44" s="515"/>
      <c r="H44" s="516" t="s">
        <v>822</v>
      </c>
      <c r="I44" s="516"/>
      <c r="J44" s="516"/>
      <c r="K44" s="516"/>
      <c r="L44" s="371" t="s">
        <v>223</v>
      </c>
      <c r="M44" s="372" t="s">
        <v>234</v>
      </c>
      <c r="N44" s="516"/>
      <c r="O44" s="516"/>
      <c r="P44" s="371"/>
      <c r="Q44" s="517">
        <v>31841232.920000002</v>
      </c>
      <c r="R44" s="517"/>
    </row>
    <row r="45" spans="2:18" ht="23.25" customHeight="1" x14ac:dyDescent="0.25">
      <c r="B45" s="515" t="s">
        <v>833</v>
      </c>
      <c r="C45" s="515"/>
      <c r="D45" s="515"/>
      <c r="E45" s="515"/>
      <c r="F45" s="515"/>
      <c r="G45" s="515"/>
      <c r="H45" s="516" t="s">
        <v>822</v>
      </c>
      <c r="I45" s="516"/>
      <c r="J45" s="516"/>
      <c r="K45" s="516"/>
      <c r="L45" s="371" t="s">
        <v>223</v>
      </c>
      <c r="M45" s="372" t="s">
        <v>234</v>
      </c>
      <c r="N45" s="516" t="s">
        <v>834</v>
      </c>
      <c r="O45" s="516"/>
      <c r="P45" s="371"/>
      <c r="Q45" s="517">
        <v>31841232.920000002</v>
      </c>
      <c r="R45" s="517"/>
    </row>
    <row r="46" spans="2:18" ht="23.25" customHeight="1" x14ac:dyDescent="0.25">
      <c r="B46" s="515" t="s">
        <v>843</v>
      </c>
      <c r="C46" s="515"/>
      <c r="D46" s="515"/>
      <c r="E46" s="515"/>
      <c r="F46" s="515"/>
      <c r="G46" s="515"/>
      <c r="H46" s="516" t="s">
        <v>822</v>
      </c>
      <c r="I46" s="516"/>
      <c r="J46" s="516"/>
      <c r="K46" s="516"/>
      <c r="L46" s="371" t="s">
        <v>223</v>
      </c>
      <c r="M46" s="372" t="s">
        <v>234</v>
      </c>
      <c r="N46" s="516" t="s">
        <v>844</v>
      </c>
      <c r="O46" s="516"/>
      <c r="P46" s="371"/>
      <c r="Q46" s="517">
        <v>26527128</v>
      </c>
      <c r="R46" s="517"/>
    </row>
    <row r="47" spans="2:18" ht="102" customHeight="1" x14ac:dyDescent="0.25">
      <c r="B47" s="515" t="s">
        <v>627</v>
      </c>
      <c r="C47" s="515"/>
      <c r="D47" s="515"/>
      <c r="E47" s="515"/>
      <c r="F47" s="515"/>
      <c r="G47" s="515"/>
      <c r="H47" s="516" t="s">
        <v>822</v>
      </c>
      <c r="I47" s="516"/>
      <c r="J47" s="516"/>
      <c r="K47" s="516"/>
      <c r="L47" s="371" t="s">
        <v>223</v>
      </c>
      <c r="M47" s="372" t="s">
        <v>234</v>
      </c>
      <c r="N47" s="516" t="s">
        <v>628</v>
      </c>
      <c r="O47" s="516"/>
      <c r="P47" s="364"/>
      <c r="Q47" s="517">
        <v>26527128</v>
      </c>
      <c r="R47" s="517"/>
    </row>
    <row r="48" spans="2:18" ht="23.25" customHeight="1" x14ac:dyDescent="0.25">
      <c r="B48" s="515" t="s">
        <v>845</v>
      </c>
      <c r="C48" s="515"/>
      <c r="D48" s="515"/>
      <c r="E48" s="515"/>
      <c r="F48" s="515"/>
      <c r="G48" s="515"/>
      <c r="H48" s="516" t="s">
        <v>822</v>
      </c>
      <c r="I48" s="516"/>
      <c r="J48" s="516"/>
      <c r="K48" s="516"/>
      <c r="L48" s="371" t="s">
        <v>223</v>
      </c>
      <c r="M48" s="372" t="s">
        <v>234</v>
      </c>
      <c r="N48" s="516" t="s">
        <v>628</v>
      </c>
      <c r="O48" s="516"/>
      <c r="P48" s="371" t="s">
        <v>846</v>
      </c>
      <c r="Q48" s="517">
        <v>22849354</v>
      </c>
      <c r="R48" s="517"/>
    </row>
    <row r="49" spans="2:18" ht="34.5" customHeight="1" x14ac:dyDescent="0.25">
      <c r="B49" s="515" t="s">
        <v>830</v>
      </c>
      <c r="C49" s="515"/>
      <c r="D49" s="515"/>
      <c r="E49" s="515"/>
      <c r="F49" s="515"/>
      <c r="G49" s="515"/>
      <c r="H49" s="516" t="s">
        <v>822</v>
      </c>
      <c r="I49" s="516"/>
      <c r="J49" s="516"/>
      <c r="K49" s="516"/>
      <c r="L49" s="371" t="s">
        <v>223</v>
      </c>
      <c r="M49" s="372" t="s">
        <v>234</v>
      </c>
      <c r="N49" s="516" t="s">
        <v>628</v>
      </c>
      <c r="O49" s="516"/>
      <c r="P49" s="371" t="s">
        <v>739</v>
      </c>
      <c r="Q49" s="517">
        <v>3638074</v>
      </c>
      <c r="R49" s="517"/>
    </row>
    <row r="50" spans="2:18" ht="15" customHeight="1" x14ac:dyDescent="0.25">
      <c r="B50" s="515" t="s">
        <v>831</v>
      </c>
      <c r="C50" s="515"/>
      <c r="D50" s="515"/>
      <c r="E50" s="515"/>
      <c r="F50" s="515"/>
      <c r="G50" s="515"/>
      <c r="H50" s="516" t="s">
        <v>822</v>
      </c>
      <c r="I50" s="516"/>
      <c r="J50" s="516"/>
      <c r="K50" s="516"/>
      <c r="L50" s="371" t="s">
        <v>223</v>
      </c>
      <c r="M50" s="372" t="s">
        <v>234</v>
      </c>
      <c r="N50" s="516" t="s">
        <v>628</v>
      </c>
      <c r="O50" s="516"/>
      <c r="P50" s="371" t="s">
        <v>822</v>
      </c>
      <c r="Q50" s="517">
        <v>39700</v>
      </c>
      <c r="R50" s="517"/>
    </row>
    <row r="51" spans="2:18" ht="34.5" customHeight="1" x14ac:dyDescent="0.25">
      <c r="B51" s="515" t="s">
        <v>609</v>
      </c>
      <c r="C51" s="515"/>
      <c r="D51" s="515"/>
      <c r="E51" s="515"/>
      <c r="F51" s="515"/>
      <c r="G51" s="515"/>
      <c r="H51" s="516" t="s">
        <v>822</v>
      </c>
      <c r="I51" s="516"/>
      <c r="J51" s="516"/>
      <c r="K51" s="516"/>
      <c r="L51" s="371" t="s">
        <v>223</v>
      </c>
      <c r="M51" s="372" t="s">
        <v>234</v>
      </c>
      <c r="N51" s="516" t="s">
        <v>847</v>
      </c>
      <c r="O51" s="516"/>
      <c r="P51" s="371"/>
      <c r="Q51" s="517">
        <v>5314104.92</v>
      </c>
      <c r="R51" s="517"/>
    </row>
    <row r="52" spans="2:18" ht="34.5" customHeight="1" x14ac:dyDescent="0.25">
      <c r="B52" s="515" t="s">
        <v>609</v>
      </c>
      <c r="C52" s="515"/>
      <c r="D52" s="515"/>
      <c r="E52" s="515"/>
      <c r="F52" s="515"/>
      <c r="G52" s="515"/>
      <c r="H52" s="516" t="s">
        <v>822</v>
      </c>
      <c r="I52" s="516"/>
      <c r="J52" s="516"/>
      <c r="K52" s="516"/>
      <c r="L52" s="371" t="s">
        <v>223</v>
      </c>
      <c r="M52" s="372" t="s">
        <v>234</v>
      </c>
      <c r="N52" s="516" t="s">
        <v>610</v>
      </c>
      <c r="O52" s="516"/>
      <c r="P52" s="364"/>
      <c r="Q52" s="517">
        <v>5314104.92</v>
      </c>
      <c r="R52" s="517"/>
    </row>
    <row r="53" spans="2:18" ht="23.25" customHeight="1" x14ac:dyDescent="0.25">
      <c r="B53" s="515" t="s">
        <v>845</v>
      </c>
      <c r="C53" s="515"/>
      <c r="D53" s="515"/>
      <c r="E53" s="515"/>
      <c r="F53" s="515"/>
      <c r="G53" s="515"/>
      <c r="H53" s="516" t="s">
        <v>822</v>
      </c>
      <c r="I53" s="516"/>
      <c r="J53" s="516"/>
      <c r="K53" s="516"/>
      <c r="L53" s="371" t="s">
        <v>223</v>
      </c>
      <c r="M53" s="372" t="s">
        <v>234</v>
      </c>
      <c r="N53" s="516" t="s">
        <v>610</v>
      </c>
      <c r="O53" s="516"/>
      <c r="P53" s="371" t="s">
        <v>846</v>
      </c>
      <c r="Q53" s="517">
        <v>5313804.92</v>
      </c>
      <c r="R53" s="517"/>
    </row>
    <row r="54" spans="2:18" ht="15" customHeight="1" x14ac:dyDescent="0.25">
      <c r="B54" s="515" t="s">
        <v>831</v>
      </c>
      <c r="C54" s="515"/>
      <c r="D54" s="515"/>
      <c r="E54" s="515"/>
      <c r="F54" s="515"/>
      <c r="G54" s="515"/>
      <c r="H54" s="516" t="s">
        <v>822</v>
      </c>
      <c r="I54" s="516"/>
      <c r="J54" s="516"/>
      <c r="K54" s="516"/>
      <c r="L54" s="371" t="s">
        <v>223</v>
      </c>
      <c r="M54" s="372" t="s">
        <v>234</v>
      </c>
      <c r="N54" s="516" t="s">
        <v>610</v>
      </c>
      <c r="O54" s="516"/>
      <c r="P54" s="371" t="s">
        <v>822</v>
      </c>
      <c r="Q54" s="517">
        <v>300</v>
      </c>
      <c r="R54" s="517"/>
    </row>
    <row r="55" spans="2:18" ht="15" customHeight="1" x14ac:dyDescent="0.25">
      <c r="B55" s="515" t="s">
        <v>269</v>
      </c>
      <c r="C55" s="515"/>
      <c r="D55" s="515"/>
      <c r="E55" s="515"/>
      <c r="F55" s="515"/>
      <c r="G55" s="515"/>
      <c r="H55" s="516" t="s">
        <v>822</v>
      </c>
      <c r="I55" s="516"/>
      <c r="J55" s="516"/>
      <c r="K55" s="516"/>
      <c r="L55" s="371" t="s">
        <v>243</v>
      </c>
      <c r="M55" s="371"/>
      <c r="N55" s="516"/>
      <c r="O55" s="516"/>
      <c r="P55" s="371"/>
      <c r="Q55" s="517">
        <v>1000000</v>
      </c>
      <c r="R55" s="517"/>
    </row>
    <row r="56" spans="2:18" ht="15" customHeight="1" x14ac:dyDescent="0.25">
      <c r="B56" s="515" t="s">
        <v>271</v>
      </c>
      <c r="C56" s="515"/>
      <c r="D56" s="515"/>
      <c r="E56" s="515"/>
      <c r="F56" s="515"/>
      <c r="G56" s="515"/>
      <c r="H56" s="516" t="s">
        <v>822</v>
      </c>
      <c r="I56" s="516"/>
      <c r="J56" s="516"/>
      <c r="K56" s="516"/>
      <c r="L56" s="371" t="s">
        <v>243</v>
      </c>
      <c r="M56" s="372" t="s">
        <v>215</v>
      </c>
      <c r="N56" s="516"/>
      <c r="O56" s="516"/>
      <c r="P56" s="371"/>
      <c r="Q56" s="517">
        <v>1000000</v>
      </c>
      <c r="R56" s="517"/>
    </row>
    <row r="57" spans="2:18" ht="15" customHeight="1" x14ac:dyDescent="0.25">
      <c r="B57" s="515" t="s">
        <v>839</v>
      </c>
      <c r="C57" s="515"/>
      <c r="D57" s="515"/>
      <c r="E57" s="515"/>
      <c r="F57" s="515"/>
      <c r="G57" s="515"/>
      <c r="H57" s="516" t="s">
        <v>822</v>
      </c>
      <c r="I57" s="516"/>
      <c r="J57" s="516"/>
      <c r="K57" s="516"/>
      <c r="L57" s="371" t="s">
        <v>243</v>
      </c>
      <c r="M57" s="372" t="s">
        <v>215</v>
      </c>
      <c r="N57" s="516" t="s">
        <v>840</v>
      </c>
      <c r="O57" s="516"/>
      <c r="P57" s="371"/>
      <c r="Q57" s="517">
        <v>1000000</v>
      </c>
      <c r="R57" s="517"/>
    </row>
    <row r="58" spans="2:18" ht="23.25" customHeight="1" x14ac:dyDescent="0.25">
      <c r="B58" s="515" t="s">
        <v>841</v>
      </c>
      <c r="C58" s="515"/>
      <c r="D58" s="515"/>
      <c r="E58" s="515"/>
      <c r="F58" s="515"/>
      <c r="G58" s="515"/>
      <c r="H58" s="516" t="s">
        <v>822</v>
      </c>
      <c r="I58" s="516"/>
      <c r="J58" s="516"/>
      <c r="K58" s="516"/>
      <c r="L58" s="371" t="s">
        <v>243</v>
      </c>
      <c r="M58" s="372" t="s">
        <v>215</v>
      </c>
      <c r="N58" s="516" t="s">
        <v>842</v>
      </c>
      <c r="O58" s="516"/>
      <c r="P58" s="371"/>
      <c r="Q58" s="517">
        <v>1000000</v>
      </c>
      <c r="R58" s="517"/>
    </row>
    <row r="59" spans="2:18" ht="34.5" customHeight="1" x14ac:dyDescent="0.25">
      <c r="B59" s="515" t="s">
        <v>512</v>
      </c>
      <c r="C59" s="515"/>
      <c r="D59" s="515"/>
      <c r="E59" s="515"/>
      <c r="F59" s="515"/>
      <c r="G59" s="515"/>
      <c r="H59" s="516" t="s">
        <v>822</v>
      </c>
      <c r="I59" s="516"/>
      <c r="J59" s="516"/>
      <c r="K59" s="516"/>
      <c r="L59" s="371" t="s">
        <v>243</v>
      </c>
      <c r="M59" s="372" t="s">
        <v>215</v>
      </c>
      <c r="N59" s="516" t="s">
        <v>513</v>
      </c>
      <c r="O59" s="516"/>
      <c r="P59" s="364"/>
      <c r="Q59" s="517">
        <v>1000000</v>
      </c>
      <c r="R59" s="517"/>
    </row>
    <row r="60" spans="2:18" ht="23.25" customHeight="1" x14ac:dyDescent="0.25">
      <c r="B60" s="515" t="s">
        <v>1006</v>
      </c>
      <c r="C60" s="515"/>
      <c r="D60" s="515"/>
      <c r="E60" s="515"/>
      <c r="F60" s="515"/>
      <c r="G60" s="515"/>
      <c r="H60" s="516" t="s">
        <v>822</v>
      </c>
      <c r="I60" s="516"/>
      <c r="J60" s="516"/>
      <c r="K60" s="516"/>
      <c r="L60" s="371" t="s">
        <v>243</v>
      </c>
      <c r="M60" s="372" t="s">
        <v>215</v>
      </c>
      <c r="N60" s="516" t="s">
        <v>513</v>
      </c>
      <c r="O60" s="516"/>
      <c r="P60" s="371" t="s">
        <v>732</v>
      </c>
      <c r="Q60" s="517">
        <v>1000000</v>
      </c>
      <c r="R60" s="517"/>
    </row>
    <row r="61" spans="2:18" ht="34.5" customHeight="1" x14ac:dyDescent="0.25">
      <c r="B61" s="515" t="s">
        <v>850</v>
      </c>
      <c r="C61" s="515"/>
      <c r="D61" s="515"/>
      <c r="E61" s="515"/>
      <c r="F61" s="515"/>
      <c r="G61" s="515"/>
      <c r="H61" s="516" t="s">
        <v>822</v>
      </c>
      <c r="I61" s="516"/>
      <c r="J61" s="516"/>
      <c r="K61" s="516"/>
      <c r="L61" s="371" t="s">
        <v>236</v>
      </c>
      <c r="M61" s="371"/>
      <c r="N61" s="516"/>
      <c r="O61" s="516"/>
      <c r="P61" s="371"/>
      <c r="Q61" s="517">
        <v>7605815</v>
      </c>
      <c r="R61" s="517"/>
    </row>
    <row r="62" spans="2:18" ht="34.5" customHeight="1" x14ac:dyDescent="0.25">
      <c r="B62" s="515" t="s">
        <v>277</v>
      </c>
      <c r="C62" s="515"/>
      <c r="D62" s="515"/>
      <c r="E62" s="515"/>
      <c r="F62" s="515"/>
      <c r="G62" s="515"/>
      <c r="H62" s="516" t="s">
        <v>822</v>
      </c>
      <c r="I62" s="516"/>
      <c r="J62" s="516"/>
      <c r="K62" s="516"/>
      <c r="L62" s="371" t="s">
        <v>236</v>
      </c>
      <c r="M62" s="372" t="s">
        <v>210</v>
      </c>
      <c r="N62" s="516"/>
      <c r="O62" s="516"/>
      <c r="P62" s="371"/>
      <c r="Q62" s="517">
        <v>6919815</v>
      </c>
      <c r="R62" s="517"/>
    </row>
    <row r="63" spans="2:18" ht="23.25" customHeight="1" x14ac:dyDescent="0.25">
      <c r="B63" s="515" t="s">
        <v>824</v>
      </c>
      <c r="C63" s="515"/>
      <c r="D63" s="515"/>
      <c r="E63" s="515"/>
      <c r="F63" s="515"/>
      <c r="G63" s="515"/>
      <c r="H63" s="516" t="s">
        <v>822</v>
      </c>
      <c r="I63" s="516"/>
      <c r="J63" s="516"/>
      <c r="K63" s="516"/>
      <c r="L63" s="371" t="s">
        <v>236</v>
      </c>
      <c r="M63" s="372" t="s">
        <v>210</v>
      </c>
      <c r="N63" s="516" t="s">
        <v>825</v>
      </c>
      <c r="O63" s="516"/>
      <c r="P63" s="371"/>
      <c r="Q63" s="517">
        <v>6919815</v>
      </c>
      <c r="R63" s="517"/>
    </row>
    <row r="64" spans="2:18" ht="45.75" customHeight="1" x14ac:dyDescent="0.25">
      <c r="B64" s="515" t="s">
        <v>851</v>
      </c>
      <c r="C64" s="515"/>
      <c r="D64" s="515"/>
      <c r="E64" s="515"/>
      <c r="F64" s="515"/>
      <c r="G64" s="515"/>
      <c r="H64" s="516" t="s">
        <v>822</v>
      </c>
      <c r="I64" s="516"/>
      <c r="J64" s="516"/>
      <c r="K64" s="516"/>
      <c r="L64" s="371" t="s">
        <v>236</v>
      </c>
      <c r="M64" s="372" t="s">
        <v>210</v>
      </c>
      <c r="N64" s="516" t="s">
        <v>852</v>
      </c>
      <c r="O64" s="516"/>
      <c r="P64" s="371"/>
      <c r="Q64" s="517">
        <v>6919815</v>
      </c>
      <c r="R64" s="517"/>
    </row>
    <row r="65" spans="2:18" ht="79.5" customHeight="1" x14ac:dyDescent="0.25">
      <c r="B65" s="515" t="s">
        <v>853</v>
      </c>
      <c r="C65" s="515"/>
      <c r="D65" s="515"/>
      <c r="E65" s="515"/>
      <c r="F65" s="515"/>
      <c r="G65" s="515"/>
      <c r="H65" s="516" t="s">
        <v>822</v>
      </c>
      <c r="I65" s="516"/>
      <c r="J65" s="516"/>
      <c r="K65" s="516"/>
      <c r="L65" s="371" t="s">
        <v>236</v>
      </c>
      <c r="M65" s="372" t="s">
        <v>210</v>
      </c>
      <c r="N65" s="516" t="s">
        <v>514</v>
      </c>
      <c r="O65" s="516"/>
      <c r="P65" s="364"/>
      <c r="Q65" s="517">
        <v>6919815</v>
      </c>
      <c r="R65" s="517"/>
    </row>
    <row r="66" spans="2:18" ht="15" customHeight="1" x14ac:dyDescent="0.25">
      <c r="B66" s="515" t="s">
        <v>854</v>
      </c>
      <c r="C66" s="515"/>
      <c r="D66" s="515"/>
      <c r="E66" s="515"/>
      <c r="F66" s="515"/>
      <c r="G66" s="515"/>
      <c r="H66" s="516" t="s">
        <v>822</v>
      </c>
      <c r="I66" s="516"/>
      <c r="J66" s="516"/>
      <c r="K66" s="516"/>
      <c r="L66" s="371" t="s">
        <v>236</v>
      </c>
      <c r="M66" s="372" t="s">
        <v>210</v>
      </c>
      <c r="N66" s="516" t="s">
        <v>514</v>
      </c>
      <c r="O66" s="516"/>
      <c r="P66" s="371" t="s">
        <v>855</v>
      </c>
      <c r="Q66" s="517">
        <v>6919815</v>
      </c>
      <c r="R66" s="517"/>
    </row>
    <row r="67" spans="2:18" ht="23.25" customHeight="1" x14ac:dyDescent="0.25">
      <c r="B67" s="515" t="s">
        <v>731</v>
      </c>
      <c r="C67" s="515"/>
      <c r="D67" s="515"/>
      <c r="E67" s="515"/>
      <c r="F67" s="515"/>
      <c r="G67" s="515"/>
      <c r="H67" s="516" t="s">
        <v>822</v>
      </c>
      <c r="I67" s="516"/>
      <c r="J67" s="516"/>
      <c r="K67" s="516"/>
      <c r="L67" s="371" t="s">
        <v>236</v>
      </c>
      <c r="M67" s="372" t="s">
        <v>215</v>
      </c>
      <c r="N67" s="516"/>
      <c r="O67" s="516"/>
      <c r="P67" s="371"/>
      <c r="Q67" s="517">
        <v>686000</v>
      </c>
      <c r="R67" s="517"/>
    </row>
    <row r="68" spans="2:18" ht="15" customHeight="1" x14ac:dyDescent="0.25">
      <c r="B68" s="515" t="s">
        <v>839</v>
      </c>
      <c r="C68" s="515"/>
      <c r="D68" s="515"/>
      <c r="E68" s="515"/>
      <c r="F68" s="515"/>
      <c r="G68" s="515"/>
      <c r="H68" s="516" t="s">
        <v>822</v>
      </c>
      <c r="I68" s="516"/>
      <c r="J68" s="516"/>
      <c r="K68" s="516"/>
      <c r="L68" s="371" t="s">
        <v>236</v>
      </c>
      <c r="M68" s="372" t="s">
        <v>215</v>
      </c>
      <c r="N68" s="516" t="s">
        <v>840</v>
      </c>
      <c r="O68" s="516"/>
      <c r="P68" s="371"/>
      <c r="Q68" s="517">
        <v>686000</v>
      </c>
      <c r="R68" s="517"/>
    </row>
    <row r="69" spans="2:18" ht="23.25" customHeight="1" x14ac:dyDescent="0.25">
      <c r="B69" s="515" t="s">
        <v>841</v>
      </c>
      <c r="C69" s="515"/>
      <c r="D69" s="515"/>
      <c r="E69" s="515"/>
      <c r="F69" s="515"/>
      <c r="G69" s="515"/>
      <c r="H69" s="516" t="s">
        <v>822</v>
      </c>
      <c r="I69" s="516"/>
      <c r="J69" s="516"/>
      <c r="K69" s="516"/>
      <c r="L69" s="371" t="s">
        <v>236</v>
      </c>
      <c r="M69" s="372" t="s">
        <v>215</v>
      </c>
      <c r="N69" s="516" t="s">
        <v>842</v>
      </c>
      <c r="O69" s="516"/>
      <c r="P69" s="371"/>
      <c r="Q69" s="517">
        <v>686000</v>
      </c>
      <c r="R69" s="517"/>
    </row>
    <row r="70" spans="2:18" ht="57" customHeight="1" x14ac:dyDescent="0.25">
      <c r="B70" s="515" t="s">
        <v>1076</v>
      </c>
      <c r="C70" s="515"/>
      <c r="D70" s="515"/>
      <c r="E70" s="515"/>
      <c r="F70" s="515"/>
      <c r="G70" s="515"/>
      <c r="H70" s="516" t="s">
        <v>822</v>
      </c>
      <c r="I70" s="516"/>
      <c r="J70" s="516"/>
      <c r="K70" s="516"/>
      <c r="L70" s="371" t="s">
        <v>236</v>
      </c>
      <c r="M70" s="372" t="s">
        <v>215</v>
      </c>
      <c r="N70" s="516" t="s">
        <v>1077</v>
      </c>
      <c r="O70" s="516"/>
      <c r="P70" s="364"/>
      <c r="Q70" s="517">
        <v>686000</v>
      </c>
      <c r="R70" s="517"/>
    </row>
    <row r="71" spans="2:18" ht="15" customHeight="1" x14ac:dyDescent="0.25">
      <c r="B71" s="515" t="s">
        <v>199</v>
      </c>
      <c r="C71" s="515"/>
      <c r="D71" s="515"/>
      <c r="E71" s="515"/>
      <c r="F71" s="515"/>
      <c r="G71" s="515"/>
      <c r="H71" s="516" t="s">
        <v>822</v>
      </c>
      <c r="I71" s="516"/>
      <c r="J71" s="516"/>
      <c r="K71" s="516"/>
      <c r="L71" s="371" t="s">
        <v>236</v>
      </c>
      <c r="M71" s="372" t="s">
        <v>215</v>
      </c>
      <c r="N71" s="516" t="s">
        <v>1077</v>
      </c>
      <c r="O71" s="516"/>
      <c r="P71" s="371" t="s">
        <v>1078</v>
      </c>
      <c r="Q71" s="517">
        <v>686000</v>
      </c>
      <c r="R71" s="517"/>
    </row>
    <row r="72" spans="2:18" ht="23.25" customHeight="1" x14ac:dyDescent="0.25">
      <c r="B72" s="512" t="s">
        <v>2</v>
      </c>
      <c r="C72" s="512"/>
      <c r="D72" s="512"/>
      <c r="E72" s="512"/>
      <c r="F72" s="512"/>
      <c r="G72" s="512"/>
      <c r="H72" s="513" t="s">
        <v>482</v>
      </c>
      <c r="I72" s="513"/>
      <c r="J72" s="513"/>
      <c r="K72" s="513"/>
      <c r="L72" s="376"/>
      <c r="M72" s="376"/>
      <c r="N72" s="513"/>
      <c r="O72" s="513"/>
      <c r="P72" s="376"/>
      <c r="Q72" s="514">
        <v>1250390479.6099999</v>
      </c>
      <c r="R72" s="514"/>
    </row>
    <row r="73" spans="2:18" ht="15" customHeight="1" x14ac:dyDescent="0.25">
      <c r="B73" s="515" t="s">
        <v>823</v>
      </c>
      <c r="C73" s="515"/>
      <c r="D73" s="515"/>
      <c r="E73" s="515"/>
      <c r="F73" s="515"/>
      <c r="G73" s="515"/>
      <c r="H73" s="516" t="s">
        <v>482</v>
      </c>
      <c r="I73" s="516"/>
      <c r="J73" s="516"/>
      <c r="K73" s="516"/>
      <c r="L73" s="371" t="s">
        <v>210</v>
      </c>
      <c r="M73" s="371"/>
      <c r="N73" s="516"/>
      <c r="O73" s="516"/>
      <c r="P73" s="371"/>
      <c r="Q73" s="517">
        <v>90871024.640000001</v>
      </c>
      <c r="R73" s="517"/>
    </row>
    <row r="74" spans="2:18" ht="45.75" customHeight="1" x14ac:dyDescent="0.25">
      <c r="B74" s="515" t="s">
        <v>856</v>
      </c>
      <c r="C74" s="515"/>
      <c r="D74" s="515"/>
      <c r="E74" s="515"/>
      <c r="F74" s="515"/>
      <c r="G74" s="515"/>
      <c r="H74" s="516" t="s">
        <v>482</v>
      </c>
      <c r="I74" s="516"/>
      <c r="J74" s="516"/>
      <c r="K74" s="516"/>
      <c r="L74" s="371" t="s">
        <v>210</v>
      </c>
      <c r="M74" s="372" t="s">
        <v>217</v>
      </c>
      <c r="N74" s="516"/>
      <c r="O74" s="516"/>
      <c r="P74" s="371"/>
      <c r="Q74" s="517">
        <v>41695888.079999998</v>
      </c>
      <c r="R74" s="517"/>
    </row>
    <row r="75" spans="2:18" ht="34.5" customHeight="1" x14ac:dyDescent="0.25">
      <c r="B75" s="515" t="s">
        <v>857</v>
      </c>
      <c r="C75" s="515"/>
      <c r="D75" s="515"/>
      <c r="E75" s="515"/>
      <c r="F75" s="515"/>
      <c r="G75" s="515"/>
      <c r="H75" s="516" t="s">
        <v>482</v>
      </c>
      <c r="I75" s="516"/>
      <c r="J75" s="516"/>
      <c r="K75" s="516"/>
      <c r="L75" s="371" t="s">
        <v>210</v>
      </c>
      <c r="M75" s="372" t="s">
        <v>217</v>
      </c>
      <c r="N75" s="516" t="s">
        <v>858</v>
      </c>
      <c r="O75" s="516"/>
      <c r="P75" s="371"/>
      <c r="Q75" s="517">
        <v>3700000</v>
      </c>
      <c r="R75" s="517"/>
    </row>
    <row r="76" spans="2:18" ht="34.5" customHeight="1" x14ac:dyDescent="0.25">
      <c r="B76" s="515" t="s">
        <v>859</v>
      </c>
      <c r="C76" s="515"/>
      <c r="D76" s="515"/>
      <c r="E76" s="515"/>
      <c r="F76" s="515"/>
      <c r="G76" s="515"/>
      <c r="H76" s="516" t="s">
        <v>482</v>
      </c>
      <c r="I76" s="516"/>
      <c r="J76" s="516"/>
      <c r="K76" s="516"/>
      <c r="L76" s="371" t="s">
        <v>210</v>
      </c>
      <c r="M76" s="372" t="s">
        <v>217</v>
      </c>
      <c r="N76" s="516" t="s">
        <v>860</v>
      </c>
      <c r="O76" s="516"/>
      <c r="P76" s="371"/>
      <c r="Q76" s="517">
        <v>3700000</v>
      </c>
      <c r="R76" s="517"/>
    </row>
    <row r="77" spans="2:18" ht="57" customHeight="1" x14ac:dyDescent="0.25">
      <c r="B77" s="515" t="s">
        <v>699</v>
      </c>
      <c r="C77" s="515"/>
      <c r="D77" s="515"/>
      <c r="E77" s="515"/>
      <c r="F77" s="515"/>
      <c r="G77" s="515"/>
      <c r="H77" s="516" t="s">
        <v>482</v>
      </c>
      <c r="I77" s="516"/>
      <c r="J77" s="516"/>
      <c r="K77" s="516"/>
      <c r="L77" s="371" t="s">
        <v>210</v>
      </c>
      <c r="M77" s="372" t="s">
        <v>217</v>
      </c>
      <c r="N77" s="516" t="s">
        <v>515</v>
      </c>
      <c r="O77" s="516"/>
      <c r="P77" s="364"/>
      <c r="Q77" s="517">
        <v>3700000</v>
      </c>
      <c r="R77" s="517"/>
    </row>
    <row r="78" spans="2:18" ht="34.5" customHeight="1" x14ac:dyDescent="0.25">
      <c r="B78" s="515" t="s">
        <v>830</v>
      </c>
      <c r="C78" s="515"/>
      <c r="D78" s="515"/>
      <c r="E78" s="515"/>
      <c r="F78" s="515"/>
      <c r="G78" s="515"/>
      <c r="H78" s="516" t="s">
        <v>482</v>
      </c>
      <c r="I78" s="516"/>
      <c r="J78" s="516"/>
      <c r="K78" s="516"/>
      <c r="L78" s="371" t="s">
        <v>210</v>
      </c>
      <c r="M78" s="372" t="s">
        <v>217</v>
      </c>
      <c r="N78" s="516" t="s">
        <v>515</v>
      </c>
      <c r="O78" s="516"/>
      <c r="P78" s="371" t="s">
        <v>739</v>
      </c>
      <c r="Q78" s="517">
        <v>3700000</v>
      </c>
      <c r="R78" s="517"/>
    </row>
    <row r="79" spans="2:18" ht="15" customHeight="1" x14ac:dyDescent="0.25">
      <c r="B79" s="515" t="s">
        <v>839</v>
      </c>
      <c r="C79" s="515"/>
      <c r="D79" s="515"/>
      <c r="E79" s="515"/>
      <c r="F79" s="515"/>
      <c r="G79" s="515"/>
      <c r="H79" s="516" t="s">
        <v>482</v>
      </c>
      <c r="I79" s="516"/>
      <c r="J79" s="516"/>
      <c r="K79" s="516"/>
      <c r="L79" s="371" t="s">
        <v>210</v>
      </c>
      <c r="M79" s="372" t="s">
        <v>217</v>
      </c>
      <c r="N79" s="516" t="s">
        <v>840</v>
      </c>
      <c r="O79" s="516"/>
      <c r="P79" s="371"/>
      <c r="Q79" s="517">
        <v>37995888.079999998</v>
      </c>
      <c r="R79" s="517"/>
    </row>
    <row r="80" spans="2:18" ht="23.25" customHeight="1" x14ac:dyDescent="0.25">
      <c r="B80" s="515" t="s">
        <v>841</v>
      </c>
      <c r="C80" s="515"/>
      <c r="D80" s="515"/>
      <c r="E80" s="515"/>
      <c r="F80" s="515"/>
      <c r="G80" s="515"/>
      <c r="H80" s="516" t="s">
        <v>482</v>
      </c>
      <c r="I80" s="516"/>
      <c r="J80" s="516"/>
      <c r="K80" s="516"/>
      <c r="L80" s="371" t="s">
        <v>210</v>
      </c>
      <c r="M80" s="372" t="s">
        <v>217</v>
      </c>
      <c r="N80" s="516" t="s">
        <v>842</v>
      </c>
      <c r="O80" s="516"/>
      <c r="P80" s="371"/>
      <c r="Q80" s="517">
        <v>37995888.079999998</v>
      </c>
      <c r="R80" s="517"/>
    </row>
    <row r="81" spans="2:18" ht="23.25" customHeight="1" x14ac:dyDescent="0.25">
      <c r="B81" s="515" t="s">
        <v>516</v>
      </c>
      <c r="C81" s="515"/>
      <c r="D81" s="515"/>
      <c r="E81" s="515"/>
      <c r="F81" s="515"/>
      <c r="G81" s="515"/>
      <c r="H81" s="516" t="s">
        <v>482</v>
      </c>
      <c r="I81" s="516"/>
      <c r="J81" s="516"/>
      <c r="K81" s="516"/>
      <c r="L81" s="371" t="s">
        <v>210</v>
      </c>
      <c r="M81" s="372" t="s">
        <v>217</v>
      </c>
      <c r="N81" s="516" t="s">
        <v>517</v>
      </c>
      <c r="O81" s="516"/>
      <c r="P81" s="364"/>
      <c r="Q81" s="517">
        <v>37539060</v>
      </c>
      <c r="R81" s="517"/>
    </row>
    <row r="82" spans="2:18" ht="23.25" customHeight="1" x14ac:dyDescent="0.25">
      <c r="B82" s="515" t="s">
        <v>828</v>
      </c>
      <c r="C82" s="515"/>
      <c r="D82" s="515"/>
      <c r="E82" s="515"/>
      <c r="F82" s="515"/>
      <c r="G82" s="515"/>
      <c r="H82" s="516" t="s">
        <v>482</v>
      </c>
      <c r="I82" s="516"/>
      <c r="J82" s="516"/>
      <c r="K82" s="516"/>
      <c r="L82" s="371" t="s">
        <v>210</v>
      </c>
      <c r="M82" s="372" t="s">
        <v>217</v>
      </c>
      <c r="N82" s="516" t="s">
        <v>517</v>
      </c>
      <c r="O82" s="516"/>
      <c r="P82" s="371" t="s">
        <v>829</v>
      </c>
      <c r="Q82" s="517">
        <v>37539060</v>
      </c>
      <c r="R82" s="517"/>
    </row>
    <row r="83" spans="2:18" ht="23.25" customHeight="1" x14ac:dyDescent="0.25">
      <c r="B83" s="515" t="s">
        <v>1074</v>
      </c>
      <c r="C83" s="515"/>
      <c r="D83" s="515"/>
      <c r="E83" s="515"/>
      <c r="F83" s="515"/>
      <c r="G83" s="515"/>
      <c r="H83" s="516" t="s">
        <v>482</v>
      </c>
      <c r="I83" s="516"/>
      <c r="J83" s="516"/>
      <c r="K83" s="516"/>
      <c r="L83" s="371" t="s">
        <v>210</v>
      </c>
      <c r="M83" s="372" t="s">
        <v>217</v>
      </c>
      <c r="N83" s="516" t="s">
        <v>1075</v>
      </c>
      <c r="O83" s="516"/>
      <c r="P83" s="364"/>
      <c r="Q83" s="517">
        <v>456828.08</v>
      </c>
      <c r="R83" s="517"/>
    </row>
    <row r="84" spans="2:18" ht="23.25" customHeight="1" x14ac:dyDescent="0.25">
      <c r="B84" s="515" t="s">
        <v>828</v>
      </c>
      <c r="C84" s="515"/>
      <c r="D84" s="515"/>
      <c r="E84" s="515"/>
      <c r="F84" s="515"/>
      <c r="G84" s="515"/>
      <c r="H84" s="516" t="s">
        <v>482</v>
      </c>
      <c r="I84" s="516"/>
      <c r="J84" s="516"/>
      <c r="K84" s="516"/>
      <c r="L84" s="371" t="s">
        <v>210</v>
      </c>
      <c r="M84" s="372" t="s">
        <v>217</v>
      </c>
      <c r="N84" s="516" t="s">
        <v>1075</v>
      </c>
      <c r="O84" s="516"/>
      <c r="P84" s="371" t="s">
        <v>829</v>
      </c>
      <c r="Q84" s="517">
        <v>456828.08</v>
      </c>
      <c r="R84" s="517"/>
    </row>
    <row r="85" spans="2:18" ht="15" customHeight="1" x14ac:dyDescent="0.25">
      <c r="B85" s="515" t="s">
        <v>218</v>
      </c>
      <c r="C85" s="515"/>
      <c r="D85" s="515"/>
      <c r="E85" s="515"/>
      <c r="F85" s="515"/>
      <c r="G85" s="515"/>
      <c r="H85" s="516" t="s">
        <v>482</v>
      </c>
      <c r="I85" s="516"/>
      <c r="J85" s="516"/>
      <c r="K85" s="516"/>
      <c r="L85" s="371" t="s">
        <v>210</v>
      </c>
      <c r="M85" s="372" t="s">
        <v>219</v>
      </c>
      <c r="N85" s="516"/>
      <c r="O85" s="516"/>
      <c r="P85" s="371"/>
      <c r="Q85" s="517">
        <v>13553.54</v>
      </c>
      <c r="R85" s="517"/>
    </row>
    <row r="86" spans="2:18" ht="15" customHeight="1" x14ac:dyDescent="0.25">
      <c r="B86" s="515" t="s">
        <v>839</v>
      </c>
      <c r="C86" s="515"/>
      <c r="D86" s="515"/>
      <c r="E86" s="515"/>
      <c r="F86" s="515"/>
      <c r="G86" s="515"/>
      <c r="H86" s="516" t="s">
        <v>482</v>
      </c>
      <c r="I86" s="516"/>
      <c r="J86" s="516"/>
      <c r="K86" s="516"/>
      <c r="L86" s="371" t="s">
        <v>210</v>
      </c>
      <c r="M86" s="372" t="s">
        <v>219</v>
      </c>
      <c r="N86" s="516" t="s">
        <v>840</v>
      </c>
      <c r="O86" s="516"/>
      <c r="P86" s="371"/>
      <c r="Q86" s="517">
        <v>13553.54</v>
      </c>
      <c r="R86" s="517"/>
    </row>
    <row r="87" spans="2:18" ht="23.25" customHeight="1" x14ac:dyDescent="0.25">
      <c r="B87" s="515" t="s">
        <v>841</v>
      </c>
      <c r="C87" s="515"/>
      <c r="D87" s="515"/>
      <c r="E87" s="515"/>
      <c r="F87" s="515"/>
      <c r="G87" s="515"/>
      <c r="H87" s="516" t="s">
        <v>482</v>
      </c>
      <c r="I87" s="516"/>
      <c r="J87" s="516"/>
      <c r="K87" s="516"/>
      <c r="L87" s="371" t="s">
        <v>210</v>
      </c>
      <c r="M87" s="372" t="s">
        <v>219</v>
      </c>
      <c r="N87" s="516" t="s">
        <v>842</v>
      </c>
      <c r="O87" s="516"/>
      <c r="P87" s="371"/>
      <c r="Q87" s="517">
        <v>13553.54</v>
      </c>
      <c r="R87" s="517"/>
    </row>
    <row r="88" spans="2:18" ht="45.75" customHeight="1" x14ac:dyDescent="0.25">
      <c r="B88" s="515" t="s">
        <v>518</v>
      </c>
      <c r="C88" s="515"/>
      <c r="D88" s="515"/>
      <c r="E88" s="515"/>
      <c r="F88" s="515"/>
      <c r="G88" s="515"/>
      <c r="H88" s="516" t="s">
        <v>482</v>
      </c>
      <c r="I88" s="516"/>
      <c r="J88" s="516"/>
      <c r="K88" s="516"/>
      <c r="L88" s="371" t="s">
        <v>210</v>
      </c>
      <c r="M88" s="372" t="s">
        <v>219</v>
      </c>
      <c r="N88" s="516" t="s">
        <v>519</v>
      </c>
      <c r="O88" s="516"/>
      <c r="P88" s="364"/>
      <c r="Q88" s="517">
        <v>13553.54</v>
      </c>
      <c r="R88" s="517"/>
    </row>
    <row r="89" spans="2:18" ht="34.5" customHeight="1" x14ac:dyDescent="0.25">
      <c r="B89" s="515" t="s">
        <v>830</v>
      </c>
      <c r="C89" s="515"/>
      <c r="D89" s="515"/>
      <c r="E89" s="515"/>
      <c r="F89" s="515"/>
      <c r="G89" s="515"/>
      <c r="H89" s="516" t="s">
        <v>482</v>
      </c>
      <c r="I89" s="516"/>
      <c r="J89" s="516"/>
      <c r="K89" s="516"/>
      <c r="L89" s="371" t="s">
        <v>210</v>
      </c>
      <c r="M89" s="372" t="s">
        <v>219</v>
      </c>
      <c r="N89" s="516" t="s">
        <v>519</v>
      </c>
      <c r="O89" s="516"/>
      <c r="P89" s="371" t="s">
        <v>739</v>
      </c>
      <c r="Q89" s="517">
        <v>13553.54</v>
      </c>
      <c r="R89" s="517"/>
    </row>
    <row r="90" spans="2:18" ht="34.5" customHeight="1" x14ac:dyDescent="0.25">
      <c r="B90" s="515" t="s">
        <v>220</v>
      </c>
      <c r="C90" s="515"/>
      <c r="D90" s="515"/>
      <c r="E90" s="515"/>
      <c r="F90" s="515"/>
      <c r="G90" s="515"/>
      <c r="H90" s="516" t="s">
        <v>482</v>
      </c>
      <c r="I90" s="516"/>
      <c r="J90" s="516"/>
      <c r="K90" s="516"/>
      <c r="L90" s="371" t="s">
        <v>210</v>
      </c>
      <c r="M90" s="372" t="s">
        <v>221</v>
      </c>
      <c r="N90" s="516"/>
      <c r="O90" s="516"/>
      <c r="P90" s="371"/>
      <c r="Q90" s="517">
        <v>1840984.44</v>
      </c>
      <c r="R90" s="517"/>
    </row>
    <row r="91" spans="2:18" ht="15" customHeight="1" x14ac:dyDescent="0.25">
      <c r="B91" s="515" t="s">
        <v>839</v>
      </c>
      <c r="C91" s="515"/>
      <c r="D91" s="515"/>
      <c r="E91" s="515"/>
      <c r="F91" s="515"/>
      <c r="G91" s="515"/>
      <c r="H91" s="516" t="s">
        <v>482</v>
      </c>
      <c r="I91" s="516"/>
      <c r="J91" s="516"/>
      <c r="K91" s="516"/>
      <c r="L91" s="371" t="s">
        <v>210</v>
      </c>
      <c r="M91" s="372" t="s">
        <v>221</v>
      </c>
      <c r="N91" s="516" t="s">
        <v>840</v>
      </c>
      <c r="O91" s="516"/>
      <c r="P91" s="371"/>
      <c r="Q91" s="517">
        <v>1840984.44</v>
      </c>
      <c r="R91" s="517"/>
    </row>
    <row r="92" spans="2:18" ht="23.25" customHeight="1" x14ac:dyDescent="0.25">
      <c r="B92" s="515" t="s">
        <v>841</v>
      </c>
      <c r="C92" s="515"/>
      <c r="D92" s="515"/>
      <c r="E92" s="515"/>
      <c r="F92" s="515"/>
      <c r="G92" s="515"/>
      <c r="H92" s="516" t="s">
        <v>482</v>
      </c>
      <c r="I92" s="516"/>
      <c r="J92" s="516"/>
      <c r="K92" s="516"/>
      <c r="L92" s="371" t="s">
        <v>210</v>
      </c>
      <c r="M92" s="372" t="s">
        <v>221</v>
      </c>
      <c r="N92" s="516" t="s">
        <v>842</v>
      </c>
      <c r="O92" s="516"/>
      <c r="P92" s="371"/>
      <c r="Q92" s="517">
        <v>1840984.44</v>
      </c>
      <c r="R92" s="517"/>
    </row>
    <row r="93" spans="2:18" ht="23.25" customHeight="1" x14ac:dyDescent="0.25">
      <c r="B93" s="515" t="s">
        <v>516</v>
      </c>
      <c r="C93" s="515"/>
      <c r="D93" s="515"/>
      <c r="E93" s="515"/>
      <c r="F93" s="515"/>
      <c r="G93" s="515"/>
      <c r="H93" s="516" t="s">
        <v>482</v>
      </c>
      <c r="I93" s="516"/>
      <c r="J93" s="516"/>
      <c r="K93" s="516"/>
      <c r="L93" s="371" t="s">
        <v>210</v>
      </c>
      <c r="M93" s="372" t="s">
        <v>221</v>
      </c>
      <c r="N93" s="516" t="s">
        <v>517</v>
      </c>
      <c r="O93" s="516"/>
      <c r="P93" s="364"/>
      <c r="Q93" s="517">
        <v>1802833</v>
      </c>
      <c r="R93" s="517"/>
    </row>
    <row r="94" spans="2:18" ht="23.25" customHeight="1" x14ac:dyDescent="0.25">
      <c r="B94" s="515" t="s">
        <v>828</v>
      </c>
      <c r="C94" s="515"/>
      <c r="D94" s="515"/>
      <c r="E94" s="515"/>
      <c r="F94" s="515"/>
      <c r="G94" s="515"/>
      <c r="H94" s="516" t="s">
        <v>482</v>
      </c>
      <c r="I94" s="516"/>
      <c r="J94" s="516"/>
      <c r="K94" s="516"/>
      <c r="L94" s="371" t="s">
        <v>210</v>
      </c>
      <c r="M94" s="372" t="s">
        <v>221</v>
      </c>
      <c r="N94" s="516" t="s">
        <v>517</v>
      </c>
      <c r="O94" s="516"/>
      <c r="P94" s="371" t="s">
        <v>829</v>
      </c>
      <c r="Q94" s="517">
        <v>1792833</v>
      </c>
      <c r="R94" s="517"/>
    </row>
    <row r="95" spans="2:18" ht="34.5" customHeight="1" x14ac:dyDescent="0.25">
      <c r="B95" s="515" t="s">
        <v>830</v>
      </c>
      <c r="C95" s="515"/>
      <c r="D95" s="515"/>
      <c r="E95" s="515"/>
      <c r="F95" s="515"/>
      <c r="G95" s="515"/>
      <c r="H95" s="516" t="s">
        <v>482</v>
      </c>
      <c r="I95" s="516"/>
      <c r="J95" s="516"/>
      <c r="K95" s="516"/>
      <c r="L95" s="371" t="s">
        <v>210</v>
      </c>
      <c r="M95" s="372" t="s">
        <v>221</v>
      </c>
      <c r="N95" s="516" t="s">
        <v>517</v>
      </c>
      <c r="O95" s="516"/>
      <c r="P95" s="371" t="s">
        <v>739</v>
      </c>
      <c r="Q95" s="517">
        <v>10000</v>
      </c>
      <c r="R95" s="517"/>
    </row>
    <row r="96" spans="2:18" ht="34.5" customHeight="1" x14ac:dyDescent="0.25">
      <c r="B96" s="515" t="s">
        <v>520</v>
      </c>
      <c r="C96" s="515"/>
      <c r="D96" s="515"/>
      <c r="E96" s="515"/>
      <c r="F96" s="515"/>
      <c r="G96" s="515"/>
      <c r="H96" s="516" t="s">
        <v>482</v>
      </c>
      <c r="I96" s="516"/>
      <c r="J96" s="516"/>
      <c r="K96" s="516"/>
      <c r="L96" s="371" t="s">
        <v>210</v>
      </c>
      <c r="M96" s="372" t="s">
        <v>221</v>
      </c>
      <c r="N96" s="516" t="s">
        <v>521</v>
      </c>
      <c r="O96" s="516"/>
      <c r="P96" s="364"/>
      <c r="Q96" s="517">
        <v>24000</v>
      </c>
      <c r="R96" s="517"/>
    </row>
    <row r="97" spans="2:18" ht="34.5" customHeight="1" x14ac:dyDescent="0.25">
      <c r="B97" s="515" t="s">
        <v>830</v>
      </c>
      <c r="C97" s="515"/>
      <c r="D97" s="515"/>
      <c r="E97" s="515"/>
      <c r="F97" s="515"/>
      <c r="G97" s="515"/>
      <c r="H97" s="516" t="s">
        <v>482</v>
      </c>
      <c r="I97" s="516"/>
      <c r="J97" s="516"/>
      <c r="K97" s="516"/>
      <c r="L97" s="371" t="s">
        <v>210</v>
      </c>
      <c r="M97" s="372" t="s">
        <v>221</v>
      </c>
      <c r="N97" s="516" t="s">
        <v>521</v>
      </c>
      <c r="O97" s="516"/>
      <c r="P97" s="371" t="s">
        <v>739</v>
      </c>
      <c r="Q97" s="517">
        <v>2400</v>
      </c>
      <c r="R97" s="517"/>
    </row>
    <row r="98" spans="2:18" ht="15" customHeight="1" x14ac:dyDescent="0.25">
      <c r="B98" s="515" t="s">
        <v>831</v>
      </c>
      <c r="C98" s="515"/>
      <c r="D98" s="515"/>
      <c r="E98" s="515"/>
      <c r="F98" s="515"/>
      <c r="G98" s="515"/>
      <c r="H98" s="516" t="s">
        <v>482</v>
      </c>
      <c r="I98" s="516"/>
      <c r="J98" s="516"/>
      <c r="K98" s="516"/>
      <c r="L98" s="371" t="s">
        <v>210</v>
      </c>
      <c r="M98" s="372" t="s">
        <v>221</v>
      </c>
      <c r="N98" s="516" t="s">
        <v>521</v>
      </c>
      <c r="O98" s="516"/>
      <c r="P98" s="371" t="s">
        <v>822</v>
      </c>
      <c r="Q98" s="517">
        <v>21600</v>
      </c>
      <c r="R98" s="517"/>
    </row>
    <row r="99" spans="2:18" ht="23.25" customHeight="1" x14ac:dyDescent="0.25">
      <c r="B99" s="515" t="s">
        <v>1074</v>
      </c>
      <c r="C99" s="515"/>
      <c r="D99" s="515"/>
      <c r="E99" s="515"/>
      <c r="F99" s="515"/>
      <c r="G99" s="515"/>
      <c r="H99" s="516" t="s">
        <v>482</v>
      </c>
      <c r="I99" s="516"/>
      <c r="J99" s="516"/>
      <c r="K99" s="516"/>
      <c r="L99" s="371" t="s">
        <v>210</v>
      </c>
      <c r="M99" s="372" t="s">
        <v>221</v>
      </c>
      <c r="N99" s="516" t="s">
        <v>1075</v>
      </c>
      <c r="O99" s="516"/>
      <c r="P99" s="364"/>
      <c r="Q99" s="517">
        <v>14151.44</v>
      </c>
      <c r="R99" s="517"/>
    </row>
    <row r="100" spans="2:18" ht="23.25" customHeight="1" x14ac:dyDescent="0.25">
      <c r="B100" s="515" t="s">
        <v>828</v>
      </c>
      <c r="C100" s="515"/>
      <c r="D100" s="515"/>
      <c r="E100" s="515"/>
      <c r="F100" s="515"/>
      <c r="G100" s="515"/>
      <c r="H100" s="516" t="s">
        <v>482</v>
      </c>
      <c r="I100" s="516"/>
      <c r="J100" s="516"/>
      <c r="K100" s="516"/>
      <c r="L100" s="371" t="s">
        <v>210</v>
      </c>
      <c r="M100" s="372" t="s">
        <v>221</v>
      </c>
      <c r="N100" s="516" t="s">
        <v>1075</v>
      </c>
      <c r="O100" s="516"/>
      <c r="P100" s="371" t="s">
        <v>829</v>
      </c>
      <c r="Q100" s="517">
        <v>14151.44</v>
      </c>
      <c r="R100" s="517"/>
    </row>
    <row r="101" spans="2:18" ht="23.25" customHeight="1" x14ac:dyDescent="0.25">
      <c r="B101" s="515" t="s">
        <v>222</v>
      </c>
      <c r="C101" s="515"/>
      <c r="D101" s="515"/>
      <c r="E101" s="515"/>
      <c r="F101" s="515"/>
      <c r="G101" s="515"/>
      <c r="H101" s="516" t="s">
        <v>482</v>
      </c>
      <c r="I101" s="516"/>
      <c r="J101" s="516"/>
      <c r="K101" s="516"/>
      <c r="L101" s="371" t="s">
        <v>210</v>
      </c>
      <c r="M101" s="372" t="s">
        <v>223</v>
      </c>
      <c r="N101" s="516"/>
      <c r="O101" s="516"/>
      <c r="P101" s="371"/>
      <c r="Q101" s="517">
        <v>700000</v>
      </c>
      <c r="R101" s="517"/>
    </row>
    <row r="102" spans="2:18" ht="45.75" customHeight="1" x14ac:dyDescent="0.25">
      <c r="B102" s="515" t="s">
        <v>675</v>
      </c>
      <c r="C102" s="515"/>
      <c r="D102" s="515"/>
      <c r="E102" s="515"/>
      <c r="F102" s="515"/>
      <c r="G102" s="515"/>
      <c r="H102" s="516" t="s">
        <v>482</v>
      </c>
      <c r="I102" s="516"/>
      <c r="J102" s="516"/>
      <c r="K102" s="516"/>
      <c r="L102" s="371" t="s">
        <v>210</v>
      </c>
      <c r="M102" s="372" t="s">
        <v>223</v>
      </c>
      <c r="N102" s="516" t="s">
        <v>861</v>
      </c>
      <c r="O102" s="516"/>
      <c r="P102" s="371"/>
      <c r="Q102" s="517">
        <v>700000</v>
      </c>
      <c r="R102" s="517"/>
    </row>
    <row r="103" spans="2:18" ht="23.25" customHeight="1" x14ac:dyDescent="0.25">
      <c r="B103" s="515" t="s">
        <v>862</v>
      </c>
      <c r="C103" s="515"/>
      <c r="D103" s="515"/>
      <c r="E103" s="515"/>
      <c r="F103" s="515"/>
      <c r="G103" s="515"/>
      <c r="H103" s="516" t="s">
        <v>482</v>
      </c>
      <c r="I103" s="516"/>
      <c r="J103" s="516"/>
      <c r="K103" s="516"/>
      <c r="L103" s="371" t="s">
        <v>210</v>
      </c>
      <c r="M103" s="372" t="s">
        <v>223</v>
      </c>
      <c r="N103" s="516" t="s">
        <v>863</v>
      </c>
      <c r="O103" s="516"/>
      <c r="P103" s="371"/>
      <c r="Q103" s="517">
        <v>700000</v>
      </c>
      <c r="R103" s="517"/>
    </row>
    <row r="104" spans="2:18" ht="45.75" customHeight="1" x14ac:dyDescent="0.25">
      <c r="B104" s="515" t="s">
        <v>675</v>
      </c>
      <c r="C104" s="515"/>
      <c r="D104" s="515"/>
      <c r="E104" s="515"/>
      <c r="F104" s="515"/>
      <c r="G104" s="515"/>
      <c r="H104" s="516" t="s">
        <v>482</v>
      </c>
      <c r="I104" s="516"/>
      <c r="J104" s="516"/>
      <c r="K104" s="516"/>
      <c r="L104" s="371" t="s">
        <v>210</v>
      </c>
      <c r="M104" s="372" t="s">
        <v>223</v>
      </c>
      <c r="N104" s="516" t="s">
        <v>522</v>
      </c>
      <c r="O104" s="516"/>
      <c r="P104" s="364"/>
      <c r="Q104" s="517">
        <v>700000</v>
      </c>
      <c r="R104" s="517"/>
    </row>
    <row r="105" spans="2:18" ht="15" customHeight="1" x14ac:dyDescent="0.25">
      <c r="B105" s="515" t="s">
        <v>758</v>
      </c>
      <c r="C105" s="515"/>
      <c r="D105" s="515"/>
      <c r="E105" s="515"/>
      <c r="F105" s="515"/>
      <c r="G105" s="515"/>
      <c r="H105" s="516" t="s">
        <v>482</v>
      </c>
      <c r="I105" s="516"/>
      <c r="J105" s="516"/>
      <c r="K105" s="516"/>
      <c r="L105" s="371" t="s">
        <v>210</v>
      </c>
      <c r="M105" s="372" t="s">
        <v>223</v>
      </c>
      <c r="N105" s="516" t="s">
        <v>522</v>
      </c>
      <c r="O105" s="516"/>
      <c r="P105" s="371" t="s">
        <v>757</v>
      </c>
      <c r="Q105" s="517">
        <v>700000</v>
      </c>
      <c r="R105" s="517"/>
    </row>
    <row r="106" spans="2:18" ht="15" customHeight="1" x14ac:dyDescent="0.25">
      <c r="B106" s="515" t="s">
        <v>226</v>
      </c>
      <c r="C106" s="515"/>
      <c r="D106" s="515"/>
      <c r="E106" s="515"/>
      <c r="F106" s="515"/>
      <c r="G106" s="515"/>
      <c r="H106" s="516" t="s">
        <v>482</v>
      </c>
      <c r="I106" s="516"/>
      <c r="J106" s="516"/>
      <c r="K106" s="516"/>
      <c r="L106" s="371" t="s">
        <v>210</v>
      </c>
      <c r="M106" s="372" t="s">
        <v>225</v>
      </c>
      <c r="N106" s="516"/>
      <c r="O106" s="516"/>
      <c r="P106" s="371"/>
      <c r="Q106" s="517">
        <v>1400000</v>
      </c>
      <c r="R106" s="517"/>
    </row>
    <row r="107" spans="2:18" ht="23.25" customHeight="1" x14ac:dyDescent="0.25">
      <c r="B107" s="515" t="s">
        <v>824</v>
      </c>
      <c r="C107" s="515"/>
      <c r="D107" s="515"/>
      <c r="E107" s="515"/>
      <c r="F107" s="515"/>
      <c r="G107" s="515"/>
      <c r="H107" s="516" t="s">
        <v>482</v>
      </c>
      <c r="I107" s="516"/>
      <c r="J107" s="516"/>
      <c r="K107" s="516"/>
      <c r="L107" s="371" t="s">
        <v>210</v>
      </c>
      <c r="M107" s="372" t="s">
        <v>225</v>
      </c>
      <c r="N107" s="516" t="s">
        <v>825</v>
      </c>
      <c r="O107" s="516"/>
      <c r="P107" s="371"/>
      <c r="Q107" s="517">
        <v>1400000</v>
      </c>
      <c r="R107" s="517"/>
    </row>
    <row r="108" spans="2:18" ht="15" customHeight="1" x14ac:dyDescent="0.25">
      <c r="B108" s="515" t="s">
        <v>864</v>
      </c>
      <c r="C108" s="515"/>
      <c r="D108" s="515"/>
      <c r="E108" s="515"/>
      <c r="F108" s="515"/>
      <c r="G108" s="515"/>
      <c r="H108" s="516" t="s">
        <v>482</v>
      </c>
      <c r="I108" s="516"/>
      <c r="J108" s="516"/>
      <c r="K108" s="516"/>
      <c r="L108" s="371" t="s">
        <v>210</v>
      </c>
      <c r="M108" s="372" t="s">
        <v>225</v>
      </c>
      <c r="N108" s="516" t="s">
        <v>865</v>
      </c>
      <c r="O108" s="516"/>
      <c r="P108" s="371"/>
      <c r="Q108" s="517">
        <v>1400000</v>
      </c>
      <c r="R108" s="517"/>
    </row>
    <row r="109" spans="2:18" ht="45.75" customHeight="1" x14ac:dyDescent="0.25">
      <c r="B109" s="515" t="s">
        <v>866</v>
      </c>
      <c r="C109" s="515"/>
      <c r="D109" s="515"/>
      <c r="E109" s="515"/>
      <c r="F109" s="515"/>
      <c r="G109" s="515"/>
      <c r="H109" s="516" t="s">
        <v>482</v>
      </c>
      <c r="I109" s="516"/>
      <c r="J109" s="516"/>
      <c r="K109" s="516"/>
      <c r="L109" s="371" t="s">
        <v>210</v>
      </c>
      <c r="M109" s="372" t="s">
        <v>225</v>
      </c>
      <c r="N109" s="516" t="s">
        <v>523</v>
      </c>
      <c r="O109" s="516"/>
      <c r="P109" s="364"/>
      <c r="Q109" s="517">
        <v>1400000</v>
      </c>
      <c r="R109" s="517"/>
    </row>
    <row r="110" spans="2:18" ht="15" customHeight="1" x14ac:dyDescent="0.25">
      <c r="B110" s="515" t="s">
        <v>524</v>
      </c>
      <c r="C110" s="515"/>
      <c r="D110" s="515"/>
      <c r="E110" s="515"/>
      <c r="F110" s="515"/>
      <c r="G110" s="515"/>
      <c r="H110" s="516" t="s">
        <v>482</v>
      </c>
      <c r="I110" s="516"/>
      <c r="J110" s="516"/>
      <c r="K110" s="516"/>
      <c r="L110" s="371" t="s">
        <v>210</v>
      </c>
      <c r="M110" s="372" t="s">
        <v>225</v>
      </c>
      <c r="N110" s="516" t="s">
        <v>523</v>
      </c>
      <c r="O110" s="516"/>
      <c r="P110" s="371" t="s">
        <v>525</v>
      </c>
      <c r="Q110" s="517">
        <v>1400000</v>
      </c>
      <c r="R110" s="517"/>
    </row>
    <row r="111" spans="2:18" ht="15" customHeight="1" x14ac:dyDescent="0.25">
      <c r="B111" s="515" t="s">
        <v>227</v>
      </c>
      <c r="C111" s="515"/>
      <c r="D111" s="515"/>
      <c r="E111" s="515"/>
      <c r="F111" s="515"/>
      <c r="G111" s="515"/>
      <c r="H111" s="516" t="s">
        <v>482</v>
      </c>
      <c r="I111" s="516"/>
      <c r="J111" s="516"/>
      <c r="K111" s="516"/>
      <c r="L111" s="371" t="s">
        <v>210</v>
      </c>
      <c r="M111" s="372" t="s">
        <v>228</v>
      </c>
      <c r="N111" s="516"/>
      <c r="O111" s="516"/>
      <c r="P111" s="371"/>
      <c r="Q111" s="517">
        <v>45220598.579999998</v>
      </c>
      <c r="R111" s="517"/>
    </row>
    <row r="112" spans="2:18" ht="45.75" customHeight="1" x14ac:dyDescent="0.25">
      <c r="B112" s="515" t="s">
        <v>675</v>
      </c>
      <c r="C112" s="515"/>
      <c r="D112" s="515"/>
      <c r="E112" s="515"/>
      <c r="F112" s="515"/>
      <c r="G112" s="515"/>
      <c r="H112" s="516" t="s">
        <v>482</v>
      </c>
      <c r="I112" s="516"/>
      <c r="J112" s="516"/>
      <c r="K112" s="516"/>
      <c r="L112" s="371" t="s">
        <v>210</v>
      </c>
      <c r="M112" s="372" t="s">
        <v>228</v>
      </c>
      <c r="N112" s="516" t="s">
        <v>861</v>
      </c>
      <c r="O112" s="516"/>
      <c r="P112" s="371"/>
      <c r="Q112" s="517">
        <v>2585000</v>
      </c>
      <c r="R112" s="517"/>
    </row>
    <row r="113" spans="2:18" ht="23.25" customHeight="1" x14ac:dyDescent="0.25">
      <c r="B113" s="515" t="s">
        <v>862</v>
      </c>
      <c r="C113" s="515"/>
      <c r="D113" s="515"/>
      <c r="E113" s="515"/>
      <c r="F113" s="515"/>
      <c r="G113" s="515"/>
      <c r="H113" s="516" t="s">
        <v>482</v>
      </c>
      <c r="I113" s="516"/>
      <c r="J113" s="516"/>
      <c r="K113" s="516"/>
      <c r="L113" s="371" t="s">
        <v>210</v>
      </c>
      <c r="M113" s="372" t="s">
        <v>228</v>
      </c>
      <c r="N113" s="516" t="s">
        <v>863</v>
      </c>
      <c r="O113" s="516"/>
      <c r="P113" s="371"/>
      <c r="Q113" s="517">
        <v>2585000</v>
      </c>
      <c r="R113" s="517"/>
    </row>
    <row r="114" spans="2:18" ht="45.75" customHeight="1" x14ac:dyDescent="0.25">
      <c r="B114" s="515" t="s">
        <v>675</v>
      </c>
      <c r="C114" s="515"/>
      <c r="D114" s="515"/>
      <c r="E114" s="515"/>
      <c r="F114" s="515"/>
      <c r="G114" s="515"/>
      <c r="H114" s="516" t="s">
        <v>482</v>
      </c>
      <c r="I114" s="516"/>
      <c r="J114" s="516"/>
      <c r="K114" s="516"/>
      <c r="L114" s="371" t="s">
        <v>210</v>
      </c>
      <c r="M114" s="372" t="s">
        <v>228</v>
      </c>
      <c r="N114" s="516" t="s">
        <v>522</v>
      </c>
      <c r="O114" s="516"/>
      <c r="P114" s="364"/>
      <c r="Q114" s="517">
        <v>2585000</v>
      </c>
      <c r="R114" s="517"/>
    </row>
    <row r="115" spans="2:18" ht="34.5" customHeight="1" x14ac:dyDescent="0.25">
      <c r="B115" s="515" t="s">
        <v>830</v>
      </c>
      <c r="C115" s="515"/>
      <c r="D115" s="515"/>
      <c r="E115" s="515"/>
      <c r="F115" s="515"/>
      <c r="G115" s="515"/>
      <c r="H115" s="516" t="s">
        <v>482</v>
      </c>
      <c r="I115" s="516"/>
      <c r="J115" s="516"/>
      <c r="K115" s="516"/>
      <c r="L115" s="371" t="s">
        <v>210</v>
      </c>
      <c r="M115" s="372" t="s">
        <v>228</v>
      </c>
      <c r="N115" s="516" t="s">
        <v>522</v>
      </c>
      <c r="O115" s="516"/>
      <c r="P115" s="371" t="s">
        <v>739</v>
      </c>
      <c r="Q115" s="517">
        <v>2585000</v>
      </c>
      <c r="R115" s="517"/>
    </row>
    <row r="116" spans="2:18" ht="15" customHeight="1" x14ac:dyDescent="0.25">
      <c r="B116" s="515" t="s">
        <v>572</v>
      </c>
      <c r="C116" s="515"/>
      <c r="D116" s="515"/>
      <c r="E116" s="515"/>
      <c r="F116" s="515"/>
      <c r="G116" s="515"/>
      <c r="H116" s="516" t="s">
        <v>482</v>
      </c>
      <c r="I116" s="516"/>
      <c r="J116" s="516"/>
      <c r="K116" s="516"/>
      <c r="L116" s="371" t="s">
        <v>210</v>
      </c>
      <c r="M116" s="372" t="s">
        <v>228</v>
      </c>
      <c r="N116" s="516" t="s">
        <v>522</v>
      </c>
      <c r="O116" s="516"/>
      <c r="P116" s="371" t="s">
        <v>573</v>
      </c>
      <c r="Q116" s="517">
        <v>0</v>
      </c>
      <c r="R116" s="517"/>
    </row>
    <row r="117" spans="2:18" ht="57" customHeight="1" x14ac:dyDescent="0.25">
      <c r="B117" s="515" t="s">
        <v>867</v>
      </c>
      <c r="C117" s="515"/>
      <c r="D117" s="515"/>
      <c r="E117" s="515"/>
      <c r="F117" s="515"/>
      <c r="G117" s="515"/>
      <c r="H117" s="516" t="s">
        <v>482</v>
      </c>
      <c r="I117" s="516"/>
      <c r="J117" s="516"/>
      <c r="K117" s="516"/>
      <c r="L117" s="371" t="s">
        <v>210</v>
      </c>
      <c r="M117" s="372" t="s">
        <v>228</v>
      </c>
      <c r="N117" s="516" t="s">
        <v>868</v>
      </c>
      <c r="O117" s="516"/>
      <c r="P117" s="371"/>
      <c r="Q117" s="517">
        <v>37689976.770000003</v>
      </c>
      <c r="R117" s="517"/>
    </row>
    <row r="118" spans="2:18" ht="79.5" customHeight="1" x14ac:dyDescent="0.25">
      <c r="B118" s="515" t="s">
        <v>733</v>
      </c>
      <c r="C118" s="515"/>
      <c r="D118" s="515"/>
      <c r="E118" s="515"/>
      <c r="F118" s="515"/>
      <c r="G118" s="515"/>
      <c r="H118" s="516" t="s">
        <v>482</v>
      </c>
      <c r="I118" s="516"/>
      <c r="J118" s="516"/>
      <c r="K118" s="516"/>
      <c r="L118" s="371" t="s">
        <v>210</v>
      </c>
      <c r="M118" s="372" t="s">
        <v>228</v>
      </c>
      <c r="N118" s="516" t="s">
        <v>869</v>
      </c>
      <c r="O118" s="516"/>
      <c r="P118" s="371"/>
      <c r="Q118" s="517">
        <v>4730976.7699999996</v>
      </c>
      <c r="R118" s="517"/>
    </row>
    <row r="119" spans="2:18" ht="79.5" customHeight="1" x14ac:dyDescent="0.25">
      <c r="B119" s="515" t="s">
        <v>733</v>
      </c>
      <c r="C119" s="515"/>
      <c r="D119" s="515"/>
      <c r="E119" s="515"/>
      <c r="F119" s="515"/>
      <c r="G119" s="515"/>
      <c r="H119" s="516" t="s">
        <v>482</v>
      </c>
      <c r="I119" s="516"/>
      <c r="J119" s="516"/>
      <c r="K119" s="516"/>
      <c r="L119" s="371" t="s">
        <v>210</v>
      </c>
      <c r="M119" s="372" t="s">
        <v>228</v>
      </c>
      <c r="N119" s="516" t="s">
        <v>542</v>
      </c>
      <c r="O119" s="516"/>
      <c r="P119" s="364"/>
      <c r="Q119" s="517">
        <v>3150000</v>
      </c>
      <c r="R119" s="517"/>
    </row>
    <row r="120" spans="2:18" ht="34.5" customHeight="1" x14ac:dyDescent="0.25">
      <c r="B120" s="515" t="s">
        <v>830</v>
      </c>
      <c r="C120" s="515"/>
      <c r="D120" s="515"/>
      <c r="E120" s="515"/>
      <c r="F120" s="515"/>
      <c r="G120" s="515"/>
      <c r="H120" s="516" t="s">
        <v>482</v>
      </c>
      <c r="I120" s="516"/>
      <c r="J120" s="516"/>
      <c r="K120" s="516"/>
      <c r="L120" s="371" t="s">
        <v>210</v>
      </c>
      <c r="M120" s="372" t="s">
        <v>228</v>
      </c>
      <c r="N120" s="516" t="s">
        <v>542</v>
      </c>
      <c r="O120" s="516"/>
      <c r="P120" s="371" t="s">
        <v>739</v>
      </c>
      <c r="Q120" s="517">
        <v>3150000</v>
      </c>
      <c r="R120" s="517"/>
    </row>
    <row r="121" spans="2:18" ht="90.75" customHeight="1" x14ac:dyDescent="0.25">
      <c r="B121" s="515" t="s">
        <v>870</v>
      </c>
      <c r="C121" s="515"/>
      <c r="D121" s="515"/>
      <c r="E121" s="515"/>
      <c r="F121" s="515"/>
      <c r="G121" s="515"/>
      <c r="H121" s="516" t="s">
        <v>482</v>
      </c>
      <c r="I121" s="516"/>
      <c r="J121" s="516"/>
      <c r="K121" s="516"/>
      <c r="L121" s="371" t="s">
        <v>210</v>
      </c>
      <c r="M121" s="372" t="s">
        <v>228</v>
      </c>
      <c r="N121" s="516" t="s">
        <v>871</v>
      </c>
      <c r="O121" s="516"/>
      <c r="P121" s="364"/>
      <c r="Q121" s="517">
        <v>1580976.77</v>
      </c>
      <c r="R121" s="517"/>
    </row>
    <row r="122" spans="2:18" ht="34.5" customHeight="1" x14ac:dyDescent="0.25">
      <c r="B122" s="515" t="s">
        <v>830</v>
      </c>
      <c r="C122" s="515"/>
      <c r="D122" s="515"/>
      <c r="E122" s="515"/>
      <c r="F122" s="515"/>
      <c r="G122" s="515"/>
      <c r="H122" s="516" t="s">
        <v>482</v>
      </c>
      <c r="I122" s="516"/>
      <c r="J122" s="516"/>
      <c r="K122" s="516"/>
      <c r="L122" s="371" t="s">
        <v>210</v>
      </c>
      <c r="M122" s="372" t="s">
        <v>228</v>
      </c>
      <c r="N122" s="516" t="s">
        <v>871</v>
      </c>
      <c r="O122" s="516"/>
      <c r="P122" s="371" t="s">
        <v>739</v>
      </c>
      <c r="Q122" s="517">
        <v>1580976.77</v>
      </c>
      <c r="R122" s="517"/>
    </row>
    <row r="123" spans="2:18" ht="68.25" customHeight="1" x14ac:dyDescent="0.25">
      <c r="B123" s="515" t="s">
        <v>756</v>
      </c>
      <c r="C123" s="515"/>
      <c r="D123" s="515"/>
      <c r="E123" s="515"/>
      <c r="F123" s="515"/>
      <c r="G123" s="515"/>
      <c r="H123" s="516" t="s">
        <v>482</v>
      </c>
      <c r="I123" s="516"/>
      <c r="J123" s="516"/>
      <c r="K123" s="516"/>
      <c r="L123" s="371" t="s">
        <v>210</v>
      </c>
      <c r="M123" s="372" t="s">
        <v>228</v>
      </c>
      <c r="N123" s="516" t="s">
        <v>872</v>
      </c>
      <c r="O123" s="516"/>
      <c r="P123" s="371"/>
      <c r="Q123" s="517">
        <v>32959000</v>
      </c>
      <c r="R123" s="517"/>
    </row>
    <row r="124" spans="2:18" ht="68.25" customHeight="1" x14ac:dyDescent="0.25">
      <c r="B124" s="515" t="s">
        <v>756</v>
      </c>
      <c r="C124" s="515"/>
      <c r="D124" s="515"/>
      <c r="E124" s="515"/>
      <c r="F124" s="515"/>
      <c r="G124" s="515"/>
      <c r="H124" s="516" t="s">
        <v>482</v>
      </c>
      <c r="I124" s="516"/>
      <c r="J124" s="516"/>
      <c r="K124" s="516"/>
      <c r="L124" s="371" t="s">
        <v>210</v>
      </c>
      <c r="M124" s="372" t="s">
        <v>228</v>
      </c>
      <c r="N124" s="516" t="s">
        <v>755</v>
      </c>
      <c r="O124" s="516"/>
      <c r="P124" s="364"/>
      <c r="Q124" s="517">
        <v>32959000</v>
      </c>
      <c r="R124" s="517"/>
    </row>
    <row r="125" spans="2:18" ht="34.5" customHeight="1" x14ac:dyDescent="0.25">
      <c r="B125" s="515" t="s">
        <v>830</v>
      </c>
      <c r="C125" s="515"/>
      <c r="D125" s="515"/>
      <c r="E125" s="515"/>
      <c r="F125" s="515"/>
      <c r="G125" s="515"/>
      <c r="H125" s="516" t="s">
        <v>482</v>
      </c>
      <c r="I125" s="516"/>
      <c r="J125" s="516"/>
      <c r="K125" s="516"/>
      <c r="L125" s="371" t="s">
        <v>210</v>
      </c>
      <c r="M125" s="372" t="s">
        <v>228</v>
      </c>
      <c r="N125" s="516" t="s">
        <v>755</v>
      </c>
      <c r="O125" s="516"/>
      <c r="P125" s="371" t="s">
        <v>739</v>
      </c>
      <c r="Q125" s="517">
        <v>17659000</v>
      </c>
      <c r="R125" s="517"/>
    </row>
    <row r="126" spans="2:18" ht="15" customHeight="1" x14ac:dyDescent="0.25">
      <c r="B126" s="515" t="s">
        <v>873</v>
      </c>
      <c r="C126" s="515"/>
      <c r="D126" s="515"/>
      <c r="E126" s="515"/>
      <c r="F126" s="515"/>
      <c r="G126" s="515"/>
      <c r="H126" s="516" t="s">
        <v>482</v>
      </c>
      <c r="I126" s="516"/>
      <c r="J126" s="516"/>
      <c r="K126" s="516"/>
      <c r="L126" s="371" t="s">
        <v>210</v>
      </c>
      <c r="M126" s="372" t="s">
        <v>228</v>
      </c>
      <c r="N126" s="516" t="s">
        <v>755</v>
      </c>
      <c r="O126" s="516"/>
      <c r="P126" s="371" t="s">
        <v>874</v>
      </c>
      <c r="Q126" s="517">
        <v>13400000</v>
      </c>
      <c r="R126" s="517"/>
    </row>
    <row r="127" spans="2:18" ht="15" customHeight="1" x14ac:dyDescent="0.25">
      <c r="B127" s="515" t="s">
        <v>831</v>
      </c>
      <c r="C127" s="515"/>
      <c r="D127" s="515"/>
      <c r="E127" s="515"/>
      <c r="F127" s="515"/>
      <c r="G127" s="515"/>
      <c r="H127" s="516" t="s">
        <v>482</v>
      </c>
      <c r="I127" s="516"/>
      <c r="J127" s="516"/>
      <c r="K127" s="516"/>
      <c r="L127" s="371" t="s">
        <v>210</v>
      </c>
      <c r="M127" s="372" t="s">
        <v>228</v>
      </c>
      <c r="N127" s="516" t="s">
        <v>755</v>
      </c>
      <c r="O127" s="516"/>
      <c r="P127" s="371" t="s">
        <v>822</v>
      </c>
      <c r="Q127" s="517">
        <v>1900000</v>
      </c>
      <c r="R127" s="517"/>
    </row>
    <row r="128" spans="2:18" ht="15" customHeight="1" x14ac:dyDescent="0.25">
      <c r="B128" s="515" t="s">
        <v>839</v>
      </c>
      <c r="C128" s="515"/>
      <c r="D128" s="515"/>
      <c r="E128" s="515"/>
      <c r="F128" s="515"/>
      <c r="G128" s="515"/>
      <c r="H128" s="516" t="s">
        <v>482</v>
      </c>
      <c r="I128" s="516"/>
      <c r="J128" s="516"/>
      <c r="K128" s="516"/>
      <c r="L128" s="371" t="s">
        <v>210</v>
      </c>
      <c r="M128" s="372" t="s">
        <v>228</v>
      </c>
      <c r="N128" s="516" t="s">
        <v>840</v>
      </c>
      <c r="O128" s="516"/>
      <c r="P128" s="371"/>
      <c r="Q128" s="517">
        <v>4945621.8099999996</v>
      </c>
      <c r="R128" s="517"/>
    </row>
    <row r="129" spans="2:18" ht="23.25" customHeight="1" x14ac:dyDescent="0.25">
      <c r="B129" s="515" t="s">
        <v>841</v>
      </c>
      <c r="C129" s="515"/>
      <c r="D129" s="515"/>
      <c r="E129" s="515"/>
      <c r="F129" s="515"/>
      <c r="G129" s="515"/>
      <c r="H129" s="516" t="s">
        <v>482</v>
      </c>
      <c r="I129" s="516"/>
      <c r="J129" s="516"/>
      <c r="K129" s="516"/>
      <c r="L129" s="371" t="s">
        <v>210</v>
      </c>
      <c r="M129" s="372" t="s">
        <v>228</v>
      </c>
      <c r="N129" s="516" t="s">
        <v>842</v>
      </c>
      <c r="O129" s="516"/>
      <c r="P129" s="371"/>
      <c r="Q129" s="517">
        <v>4945621.8099999996</v>
      </c>
      <c r="R129" s="517"/>
    </row>
    <row r="130" spans="2:18" ht="15" customHeight="1" x14ac:dyDescent="0.25">
      <c r="B130" s="515" t="s">
        <v>526</v>
      </c>
      <c r="C130" s="515"/>
      <c r="D130" s="515"/>
      <c r="E130" s="515"/>
      <c r="F130" s="515"/>
      <c r="G130" s="515"/>
      <c r="H130" s="516" t="s">
        <v>482</v>
      </c>
      <c r="I130" s="516"/>
      <c r="J130" s="516"/>
      <c r="K130" s="516"/>
      <c r="L130" s="371" t="s">
        <v>210</v>
      </c>
      <c r="M130" s="372" t="s">
        <v>228</v>
      </c>
      <c r="N130" s="516" t="s">
        <v>527</v>
      </c>
      <c r="O130" s="516"/>
      <c r="P130" s="364"/>
      <c r="Q130" s="517">
        <v>3435324.27</v>
      </c>
      <c r="R130" s="517"/>
    </row>
    <row r="131" spans="2:18" ht="23.25" customHeight="1" x14ac:dyDescent="0.25">
      <c r="B131" s="515" t="s">
        <v>845</v>
      </c>
      <c r="C131" s="515"/>
      <c r="D131" s="515"/>
      <c r="E131" s="515"/>
      <c r="F131" s="515"/>
      <c r="G131" s="515"/>
      <c r="H131" s="516" t="s">
        <v>482</v>
      </c>
      <c r="I131" s="516"/>
      <c r="J131" s="516"/>
      <c r="K131" s="516"/>
      <c r="L131" s="371" t="s">
        <v>210</v>
      </c>
      <c r="M131" s="372" t="s">
        <v>228</v>
      </c>
      <c r="N131" s="516" t="s">
        <v>527</v>
      </c>
      <c r="O131" s="516"/>
      <c r="P131" s="371" t="s">
        <v>846</v>
      </c>
      <c r="Q131" s="517">
        <v>1579954.27</v>
      </c>
      <c r="R131" s="517"/>
    </row>
    <row r="132" spans="2:18" ht="34.5" customHeight="1" x14ac:dyDescent="0.25">
      <c r="B132" s="515" t="s">
        <v>830</v>
      </c>
      <c r="C132" s="515"/>
      <c r="D132" s="515"/>
      <c r="E132" s="515"/>
      <c r="F132" s="515"/>
      <c r="G132" s="515"/>
      <c r="H132" s="516" t="s">
        <v>482</v>
      </c>
      <c r="I132" s="516"/>
      <c r="J132" s="516"/>
      <c r="K132" s="516"/>
      <c r="L132" s="371" t="s">
        <v>210</v>
      </c>
      <c r="M132" s="372" t="s">
        <v>228</v>
      </c>
      <c r="N132" s="516" t="s">
        <v>527</v>
      </c>
      <c r="O132" s="516"/>
      <c r="P132" s="371" t="s">
        <v>739</v>
      </c>
      <c r="Q132" s="517">
        <v>1821370</v>
      </c>
      <c r="R132" s="517"/>
    </row>
    <row r="133" spans="2:18" ht="15" customHeight="1" x14ac:dyDescent="0.25">
      <c r="B133" s="515" t="s">
        <v>831</v>
      </c>
      <c r="C133" s="515"/>
      <c r="D133" s="515"/>
      <c r="E133" s="515"/>
      <c r="F133" s="515"/>
      <c r="G133" s="515"/>
      <c r="H133" s="516" t="s">
        <v>482</v>
      </c>
      <c r="I133" s="516"/>
      <c r="J133" s="516"/>
      <c r="K133" s="516"/>
      <c r="L133" s="371" t="s">
        <v>210</v>
      </c>
      <c r="M133" s="372" t="s">
        <v>228</v>
      </c>
      <c r="N133" s="516" t="s">
        <v>527</v>
      </c>
      <c r="O133" s="516"/>
      <c r="P133" s="371" t="s">
        <v>822</v>
      </c>
      <c r="Q133" s="517">
        <v>34000</v>
      </c>
      <c r="R133" s="517"/>
    </row>
    <row r="134" spans="2:18" ht="45.75" customHeight="1" x14ac:dyDescent="0.25">
      <c r="B134" s="515" t="s">
        <v>875</v>
      </c>
      <c r="C134" s="515"/>
      <c r="D134" s="515"/>
      <c r="E134" s="515"/>
      <c r="F134" s="515"/>
      <c r="G134" s="515"/>
      <c r="H134" s="516" t="s">
        <v>482</v>
      </c>
      <c r="I134" s="516"/>
      <c r="J134" s="516"/>
      <c r="K134" s="516"/>
      <c r="L134" s="371" t="s">
        <v>210</v>
      </c>
      <c r="M134" s="372" t="s">
        <v>228</v>
      </c>
      <c r="N134" s="516" t="s">
        <v>528</v>
      </c>
      <c r="O134" s="516"/>
      <c r="P134" s="364"/>
      <c r="Q134" s="517">
        <v>12760.65</v>
      </c>
      <c r="R134" s="517"/>
    </row>
    <row r="135" spans="2:18" ht="23.25" customHeight="1" x14ac:dyDescent="0.25">
      <c r="B135" s="515" t="s">
        <v>828</v>
      </c>
      <c r="C135" s="515"/>
      <c r="D135" s="515"/>
      <c r="E135" s="515"/>
      <c r="F135" s="515"/>
      <c r="G135" s="515"/>
      <c r="H135" s="516" t="s">
        <v>482</v>
      </c>
      <c r="I135" s="516"/>
      <c r="J135" s="516"/>
      <c r="K135" s="516"/>
      <c r="L135" s="371" t="s">
        <v>210</v>
      </c>
      <c r="M135" s="372" t="s">
        <v>228</v>
      </c>
      <c r="N135" s="516" t="s">
        <v>528</v>
      </c>
      <c r="O135" s="516"/>
      <c r="P135" s="371" t="s">
        <v>829</v>
      </c>
      <c r="Q135" s="517">
        <v>12760.65</v>
      </c>
      <c r="R135" s="517"/>
    </row>
    <row r="136" spans="2:18" ht="23.25" customHeight="1" x14ac:dyDescent="0.25">
      <c r="B136" s="515" t="s">
        <v>529</v>
      </c>
      <c r="C136" s="515"/>
      <c r="D136" s="515"/>
      <c r="E136" s="515"/>
      <c r="F136" s="515"/>
      <c r="G136" s="515"/>
      <c r="H136" s="516" t="s">
        <v>482</v>
      </c>
      <c r="I136" s="516"/>
      <c r="J136" s="516"/>
      <c r="K136" s="516"/>
      <c r="L136" s="371" t="s">
        <v>210</v>
      </c>
      <c r="M136" s="372" t="s">
        <v>228</v>
      </c>
      <c r="N136" s="516" t="s">
        <v>530</v>
      </c>
      <c r="O136" s="516"/>
      <c r="P136" s="364"/>
      <c r="Q136" s="517">
        <v>606429.07999999996</v>
      </c>
      <c r="R136" s="517"/>
    </row>
    <row r="137" spans="2:18" ht="23.25" customHeight="1" x14ac:dyDescent="0.25">
      <c r="B137" s="515" t="s">
        <v>828</v>
      </c>
      <c r="C137" s="515"/>
      <c r="D137" s="515"/>
      <c r="E137" s="515"/>
      <c r="F137" s="515"/>
      <c r="G137" s="515"/>
      <c r="H137" s="516" t="s">
        <v>482</v>
      </c>
      <c r="I137" s="516"/>
      <c r="J137" s="516"/>
      <c r="K137" s="516"/>
      <c r="L137" s="371" t="s">
        <v>210</v>
      </c>
      <c r="M137" s="372" t="s">
        <v>228</v>
      </c>
      <c r="N137" s="516" t="s">
        <v>530</v>
      </c>
      <c r="O137" s="516"/>
      <c r="P137" s="371" t="s">
        <v>829</v>
      </c>
      <c r="Q137" s="517">
        <v>584376.44999999995</v>
      </c>
      <c r="R137" s="517"/>
    </row>
    <row r="138" spans="2:18" ht="34.5" customHeight="1" x14ac:dyDescent="0.25">
      <c r="B138" s="515" t="s">
        <v>830</v>
      </c>
      <c r="C138" s="515"/>
      <c r="D138" s="515"/>
      <c r="E138" s="515"/>
      <c r="F138" s="515"/>
      <c r="G138" s="515"/>
      <c r="H138" s="516" t="s">
        <v>482</v>
      </c>
      <c r="I138" s="516"/>
      <c r="J138" s="516"/>
      <c r="K138" s="516"/>
      <c r="L138" s="371" t="s">
        <v>210</v>
      </c>
      <c r="M138" s="372" t="s">
        <v>228</v>
      </c>
      <c r="N138" s="516" t="s">
        <v>530</v>
      </c>
      <c r="O138" s="516"/>
      <c r="P138" s="371" t="s">
        <v>739</v>
      </c>
      <c r="Q138" s="517">
        <v>22052.63</v>
      </c>
      <c r="R138" s="517"/>
    </row>
    <row r="139" spans="2:18" ht="23.25" customHeight="1" x14ac:dyDescent="0.25">
      <c r="B139" s="515" t="s">
        <v>531</v>
      </c>
      <c r="C139" s="515"/>
      <c r="D139" s="515"/>
      <c r="E139" s="515"/>
      <c r="F139" s="515"/>
      <c r="G139" s="515"/>
      <c r="H139" s="516" t="s">
        <v>482</v>
      </c>
      <c r="I139" s="516"/>
      <c r="J139" s="516"/>
      <c r="K139" s="516"/>
      <c r="L139" s="371" t="s">
        <v>210</v>
      </c>
      <c r="M139" s="372" t="s">
        <v>228</v>
      </c>
      <c r="N139" s="516" t="s">
        <v>532</v>
      </c>
      <c r="O139" s="516"/>
      <c r="P139" s="364"/>
      <c r="Q139" s="517">
        <v>800993.95</v>
      </c>
      <c r="R139" s="517"/>
    </row>
    <row r="140" spans="2:18" ht="23.25" customHeight="1" x14ac:dyDescent="0.25">
      <c r="B140" s="515" t="s">
        <v>828</v>
      </c>
      <c r="C140" s="515"/>
      <c r="D140" s="515"/>
      <c r="E140" s="515"/>
      <c r="F140" s="515"/>
      <c r="G140" s="515"/>
      <c r="H140" s="516" t="s">
        <v>482</v>
      </c>
      <c r="I140" s="516"/>
      <c r="J140" s="516"/>
      <c r="K140" s="516"/>
      <c r="L140" s="371" t="s">
        <v>210</v>
      </c>
      <c r="M140" s="372" t="s">
        <v>228</v>
      </c>
      <c r="N140" s="516" t="s">
        <v>532</v>
      </c>
      <c r="O140" s="516"/>
      <c r="P140" s="371" t="s">
        <v>829</v>
      </c>
      <c r="Q140" s="517">
        <v>709464.92</v>
      </c>
      <c r="R140" s="517"/>
    </row>
    <row r="141" spans="2:18" ht="34.5" customHeight="1" x14ac:dyDescent="0.25">
      <c r="B141" s="515" t="s">
        <v>830</v>
      </c>
      <c r="C141" s="515"/>
      <c r="D141" s="515"/>
      <c r="E141" s="515"/>
      <c r="F141" s="515"/>
      <c r="G141" s="515"/>
      <c r="H141" s="516" t="s">
        <v>482</v>
      </c>
      <c r="I141" s="516"/>
      <c r="J141" s="516"/>
      <c r="K141" s="516"/>
      <c r="L141" s="371" t="s">
        <v>210</v>
      </c>
      <c r="M141" s="372" t="s">
        <v>228</v>
      </c>
      <c r="N141" s="516" t="s">
        <v>532</v>
      </c>
      <c r="O141" s="516"/>
      <c r="P141" s="371" t="s">
        <v>739</v>
      </c>
      <c r="Q141" s="517">
        <v>91529.03</v>
      </c>
      <c r="R141" s="517"/>
    </row>
    <row r="142" spans="2:18" ht="68.25" customHeight="1" x14ac:dyDescent="0.25">
      <c r="B142" s="515" t="s">
        <v>876</v>
      </c>
      <c r="C142" s="515"/>
      <c r="D142" s="515"/>
      <c r="E142" s="515"/>
      <c r="F142" s="515"/>
      <c r="G142" s="515"/>
      <c r="H142" s="516" t="s">
        <v>482</v>
      </c>
      <c r="I142" s="516"/>
      <c r="J142" s="516"/>
      <c r="K142" s="516"/>
      <c r="L142" s="371" t="s">
        <v>210</v>
      </c>
      <c r="M142" s="372" t="s">
        <v>228</v>
      </c>
      <c r="N142" s="516" t="s">
        <v>533</v>
      </c>
      <c r="O142" s="516"/>
      <c r="P142" s="364"/>
      <c r="Q142" s="517">
        <v>90113.86</v>
      </c>
      <c r="R142" s="517"/>
    </row>
    <row r="143" spans="2:18" ht="23.25" customHeight="1" x14ac:dyDescent="0.25">
      <c r="B143" s="515" t="s">
        <v>828</v>
      </c>
      <c r="C143" s="515"/>
      <c r="D143" s="515"/>
      <c r="E143" s="515"/>
      <c r="F143" s="515"/>
      <c r="G143" s="515"/>
      <c r="H143" s="516" t="s">
        <v>482</v>
      </c>
      <c r="I143" s="516"/>
      <c r="J143" s="516"/>
      <c r="K143" s="516"/>
      <c r="L143" s="371" t="s">
        <v>210</v>
      </c>
      <c r="M143" s="372" t="s">
        <v>228</v>
      </c>
      <c r="N143" s="516" t="s">
        <v>533</v>
      </c>
      <c r="O143" s="516"/>
      <c r="P143" s="371" t="s">
        <v>829</v>
      </c>
      <c r="Q143" s="517">
        <v>90113.86</v>
      </c>
      <c r="R143" s="517"/>
    </row>
    <row r="144" spans="2:18" ht="23.25" customHeight="1" x14ac:dyDescent="0.25">
      <c r="B144" s="515" t="s">
        <v>231</v>
      </c>
      <c r="C144" s="515"/>
      <c r="D144" s="515"/>
      <c r="E144" s="515"/>
      <c r="F144" s="515"/>
      <c r="G144" s="515"/>
      <c r="H144" s="516" t="s">
        <v>482</v>
      </c>
      <c r="I144" s="516"/>
      <c r="J144" s="516"/>
      <c r="K144" s="516"/>
      <c r="L144" s="371" t="s">
        <v>215</v>
      </c>
      <c r="M144" s="371"/>
      <c r="N144" s="516"/>
      <c r="O144" s="516"/>
      <c r="P144" s="371"/>
      <c r="Q144" s="517">
        <v>11254578.17</v>
      </c>
      <c r="R144" s="517"/>
    </row>
    <row r="145" spans="2:18" ht="34.5" customHeight="1" x14ac:dyDescent="0.25">
      <c r="B145" s="515" t="s">
        <v>877</v>
      </c>
      <c r="C145" s="515"/>
      <c r="D145" s="515"/>
      <c r="E145" s="515"/>
      <c r="F145" s="515"/>
      <c r="G145" s="515"/>
      <c r="H145" s="516" t="s">
        <v>482</v>
      </c>
      <c r="I145" s="516"/>
      <c r="J145" s="516"/>
      <c r="K145" s="516"/>
      <c r="L145" s="371" t="s">
        <v>215</v>
      </c>
      <c r="M145" s="372" t="s">
        <v>243</v>
      </c>
      <c r="N145" s="516"/>
      <c r="O145" s="516"/>
      <c r="P145" s="371"/>
      <c r="Q145" s="517">
        <v>9991467.5999999996</v>
      </c>
      <c r="R145" s="517"/>
    </row>
    <row r="146" spans="2:18" ht="34.5" customHeight="1" x14ac:dyDescent="0.25">
      <c r="B146" s="515" t="s">
        <v>878</v>
      </c>
      <c r="C146" s="515"/>
      <c r="D146" s="515"/>
      <c r="E146" s="515"/>
      <c r="F146" s="515"/>
      <c r="G146" s="515"/>
      <c r="H146" s="516" t="s">
        <v>482</v>
      </c>
      <c r="I146" s="516"/>
      <c r="J146" s="516"/>
      <c r="K146" s="516"/>
      <c r="L146" s="371" t="s">
        <v>215</v>
      </c>
      <c r="M146" s="372" t="s">
        <v>243</v>
      </c>
      <c r="N146" s="516" t="s">
        <v>879</v>
      </c>
      <c r="O146" s="516"/>
      <c r="P146" s="371"/>
      <c r="Q146" s="517">
        <v>9726467.5999999996</v>
      </c>
      <c r="R146" s="517"/>
    </row>
    <row r="147" spans="2:18" ht="23.25" customHeight="1" x14ac:dyDescent="0.25">
      <c r="B147" s="515" t="s">
        <v>880</v>
      </c>
      <c r="C147" s="515"/>
      <c r="D147" s="515"/>
      <c r="E147" s="515"/>
      <c r="F147" s="515"/>
      <c r="G147" s="515"/>
      <c r="H147" s="516" t="s">
        <v>482</v>
      </c>
      <c r="I147" s="516"/>
      <c r="J147" s="516"/>
      <c r="K147" s="516"/>
      <c r="L147" s="371" t="s">
        <v>215</v>
      </c>
      <c r="M147" s="372" t="s">
        <v>243</v>
      </c>
      <c r="N147" s="516" t="s">
        <v>881</v>
      </c>
      <c r="O147" s="516"/>
      <c r="P147" s="371"/>
      <c r="Q147" s="517">
        <v>160000</v>
      </c>
      <c r="R147" s="517"/>
    </row>
    <row r="148" spans="2:18" ht="57" customHeight="1" x14ac:dyDescent="0.25">
      <c r="B148" s="515" t="s">
        <v>702</v>
      </c>
      <c r="C148" s="515"/>
      <c r="D148" s="515"/>
      <c r="E148" s="515"/>
      <c r="F148" s="515"/>
      <c r="G148" s="515"/>
      <c r="H148" s="516" t="s">
        <v>482</v>
      </c>
      <c r="I148" s="516"/>
      <c r="J148" s="516"/>
      <c r="K148" s="516"/>
      <c r="L148" s="371" t="s">
        <v>215</v>
      </c>
      <c r="M148" s="372" t="s">
        <v>243</v>
      </c>
      <c r="N148" s="516" t="s">
        <v>534</v>
      </c>
      <c r="O148" s="516"/>
      <c r="P148" s="364"/>
      <c r="Q148" s="517">
        <v>160000</v>
      </c>
      <c r="R148" s="517"/>
    </row>
    <row r="149" spans="2:18" ht="34.5" customHeight="1" x14ac:dyDescent="0.25">
      <c r="B149" s="515" t="s">
        <v>830</v>
      </c>
      <c r="C149" s="515"/>
      <c r="D149" s="515"/>
      <c r="E149" s="515"/>
      <c r="F149" s="515"/>
      <c r="G149" s="515"/>
      <c r="H149" s="516" t="s">
        <v>482</v>
      </c>
      <c r="I149" s="516"/>
      <c r="J149" s="516"/>
      <c r="K149" s="516"/>
      <c r="L149" s="371" t="s">
        <v>215</v>
      </c>
      <c r="M149" s="372" t="s">
        <v>243</v>
      </c>
      <c r="N149" s="516" t="s">
        <v>534</v>
      </c>
      <c r="O149" s="516"/>
      <c r="P149" s="371" t="s">
        <v>739</v>
      </c>
      <c r="Q149" s="517">
        <v>160000</v>
      </c>
      <c r="R149" s="517"/>
    </row>
    <row r="150" spans="2:18" ht="23.25" customHeight="1" x14ac:dyDescent="0.25">
      <c r="B150" s="515" t="s">
        <v>882</v>
      </c>
      <c r="C150" s="515"/>
      <c r="D150" s="515"/>
      <c r="E150" s="515"/>
      <c r="F150" s="515"/>
      <c r="G150" s="515"/>
      <c r="H150" s="516" t="s">
        <v>482</v>
      </c>
      <c r="I150" s="516"/>
      <c r="J150" s="516"/>
      <c r="K150" s="516"/>
      <c r="L150" s="371" t="s">
        <v>215</v>
      </c>
      <c r="M150" s="372" t="s">
        <v>243</v>
      </c>
      <c r="N150" s="516" t="s">
        <v>883</v>
      </c>
      <c r="O150" s="516"/>
      <c r="P150" s="371"/>
      <c r="Q150" s="517">
        <v>660000</v>
      </c>
      <c r="R150" s="517"/>
    </row>
    <row r="151" spans="2:18" ht="113.25" customHeight="1" x14ac:dyDescent="0.25">
      <c r="B151" s="515" t="s">
        <v>884</v>
      </c>
      <c r="C151" s="515"/>
      <c r="D151" s="515"/>
      <c r="E151" s="515"/>
      <c r="F151" s="515"/>
      <c r="G151" s="515"/>
      <c r="H151" s="516" t="s">
        <v>482</v>
      </c>
      <c r="I151" s="516"/>
      <c r="J151" s="516"/>
      <c r="K151" s="516"/>
      <c r="L151" s="371" t="s">
        <v>215</v>
      </c>
      <c r="M151" s="372" t="s">
        <v>243</v>
      </c>
      <c r="N151" s="516" t="s">
        <v>535</v>
      </c>
      <c r="O151" s="516"/>
      <c r="P151" s="364"/>
      <c r="Q151" s="517">
        <v>300000</v>
      </c>
      <c r="R151" s="517"/>
    </row>
    <row r="152" spans="2:18" ht="34.5" customHeight="1" x14ac:dyDescent="0.25">
      <c r="B152" s="515" t="s">
        <v>830</v>
      </c>
      <c r="C152" s="515"/>
      <c r="D152" s="515"/>
      <c r="E152" s="515"/>
      <c r="F152" s="515"/>
      <c r="G152" s="515"/>
      <c r="H152" s="516" t="s">
        <v>482</v>
      </c>
      <c r="I152" s="516"/>
      <c r="J152" s="516"/>
      <c r="K152" s="516"/>
      <c r="L152" s="371" t="s">
        <v>215</v>
      </c>
      <c r="M152" s="372" t="s">
        <v>243</v>
      </c>
      <c r="N152" s="516" t="s">
        <v>535</v>
      </c>
      <c r="O152" s="516"/>
      <c r="P152" s="371" t="s">
        <v>739</v>
      </c>
      <c r="Q152" s="517">
        <v>300000</v>
      </c>
      <c r="R152" s="517"/>
    </row>
    <row r="153" spans="2:18" ht="102" customHeight="1" x14ac:dyDescent="0.25">
      <c r="B153" s="515" t="s">
        <v>885</v>
      </c>
      <c r="C153" s="515"/>
      <c r="D153" s="515"/>
      <c r="E153" s="515"/>
      <c r="F153" s="515"/>
      <c r="G153" s="515"/>
      <c r="H153" s="516" t="s">
        <v>482</v>
      </c>
      <c r="I153" s="516"/>
      <c r="J153" s="516"/>
      <c r="K153" s="516"/>
      <c r="L153" s="371" t="s">
        <v>215</v>
      </c>
      <c r="M153" s="372" t="s">
        <v>243</v>
      </c>
      <c r="N153" s="516" t="s">
        <v>637</v>
      </c>
      <c r="O153" s="516"/>
      <c r="P153" s="364"/>
      <c r="Q153" s="517">
        <v>360000</v>
      </c>
      <c r="R153" s="517"/>
    </row>
    <row r="154" spans="2:18" ht="34.5" customHeight="1" x14ac:dyDescent="0.25">
      <c r="B154" s="515" t="s">
        <v>830</v>
      </c>
      <c r="C154" s="515"/>
      <c r="D154" s="515"/>
      <c r="E154" s="515"/>
      <c r="F154" s="515"/>
      <c r="G154" s="515"/>
      <c r="H154" s="516" t="s">
        <v>482</v>
      </c>
      <c r="I154" s="516"/>
      <c r="J154" s="516"/>
      <c r="K154" s="516"/>
      <c r="L154" s="371" t="s">
        <v>215</v>
      </c>
      <c r="M154" s="372" t="s">
        <v>243</v>
      </c>
      <c r="N154" s="516" t="s">
        <v>637</v>
      </c>
      <c r="O154" s="516"/>
      <c r="P154" s="371" t="s">
        <v>739</v>
      </c>
      <c r="Q154" s="517">
        <v>360000</v>
      </c>
      <c r="R154" s="517"/>
    </row>
    <row r="155" spans="2:18" ht="23.25" customHeight="1" x14ac:dyDescent="0.25">
      <c r="B155" s="515" t="s">
        <v>886</v>
      </c>
      <c r="C155" s="515"/>
      <c r="D155" s="515"/>
      <c r="E155" s="515"/>
      <c r="F155" s="515"/>
      <c r="G155" s="515"/>
      <c r="H155" s="516" t="s">
        <v>482</v>
      </c>
      <c r="I155" s="516"/>
      <c r="J155" s="516"/>
      <c r="K155" s="516"/>
      <c r="L155" s="371" t="s">
        <v>215</v>
      </c>
      <c r="M155" s="372" t="s">
        <v>243</v>
      </c>
      <c r="N155" s="516" t="s">
        <v>887</v>
      </c>
      <c r="O155" s="516"/>
      <c r="P155" s="371"/>
      <c r="Q155" s="517">
        <v>8676467.5999999996</v>
      </c>
      <c r="R155" s="517"/>
    </row>
    <row r="156" spans="2:18" ht="90.75" customHeight="1" x14ac:dyDescent="0.25">
      <c r="B156" s="515" t="s">
        <v>888</v>
      </c>
      <c r="C156" s="515"/>
      <c r="D156" s="515"/>
      <c r="E156" s="515"/>
      <c r="F156" s="515"/>
      <c r="G156" s="515"/>
      <c r="H156" s="516" t="s">
        <v>482</v>
      </c>
      <c r="I156" s="516"/>
      <c r="J156" s="516"/>
      <c r="K156" s="516"/>
      <c r="L156" s="371" t="s">
        <v>215</v>
      </c>
      <c r="M156" s="372" t="s">
        <v>243</v>
      </c>
      <c r="N156" s="516" t="s">
        <v>536</v>
      </c>
      <c r="O156" s="516"/>
      <c r="P156" s="364"/>
      <c r="Q156" s="517">
        <v>8676467.5999999996</v>
      </c>
      <c r="R156" s="517"/>
    </row>
    <row r="157" spans="2:18" ht="23.25" customHeight="1" x14ac:dyDescent="0.25">
      <c r="B157" s="515" t="s">
        <v>845</v>
      </c>
      <c r="C157" s="515"/>
      <c r="D157" s="515"/>
      <c r="E157" s="515"/>
      <c r="F157" s="515"/>
      <c r="G157" s="515"/>
      <c r="H157" s="516" t="s">
        <v>482</v>
      </c>
      <c r="I157" s="516"/>
      <c r="J157" s="516"/>
      <c r="K157" s="516"/>
      <c r="L157" s="371" t="s">
        <v>215</v>
      </c>
      <c r="M157" s="372" t="s">
        <v>243</v>
      </c>
      <c r="N157" s="516" t="s">
        <v>536</v>
      </c>
      <c r="O157" s="516"/>
      <c r="P157" s="371" t="s">
        <v>846</v>
      </c>
      <c r="Q157" s="517">
        <v>8222987.9100000001</v>
      </c>
      <c r="R157" s="517"/>
    </row>
    <row r="158" spans="2:18" ht="34.5" customHeight="1" x14ac:dyDescent="0.25">
      <c r="B158" s="515" t="s">
        <v>830</v>
      </c>
      <c r="C158" s="515"/>
      <c r="D158" s="515"/>
      <c r="E158" s="515"/>
      <c r="F158" s="515"/>
      <c r="G158" s="515"/>
      <c r="H158" s="516" t="s">
        <v>482</v>
      </c>
      <c r="I158" s="516"/>
      <c r="J158" s="516"/>
      <c r="K158" s="516"/>
      <c r="L158" s="371" t="s">
        <v>215</v>
      </c>
      <c r="M158" s="372" t="s">
        <v>243</v>
      </c>
      <c r="N158" s="516" t="s">
        <v>536</v>
      </c>
      <c r="O158" s="516"/>
      <c r="P158" s="371" t="s">
        <v>739</v>
      </c>
      <c r="Q158" s="517">
        <v>418479.69</v>
      </c>
      <c r="R158" s="517"/>
    </row>
    <row r="159" spans="2:18" ht="15" customHeight="1" x14ac:dyDescent="0.25">
      <c r="B159" s="515" t="s">
        <v>831</v>
      </c>
      <c r="C159" s="515"/>
      <c r="D159" s="515"/>
      <c r="E159" s="515"/>
      <c r="F159" s="515"/>
      <c r="G159" s="515"/>
      <c r="H159" s="516" t="s">
        <v>482</v>
      </c>
      <c r="I159" s="516"/>
      <c r="J159" s="516"/>
      <c r="K159" s="516"/>
      <c r="L159" s="371" t="s">
        <v>215</v>
      </c>
      <c r="M159" s="372" t="s">
        <v>243</v>
      </c>
      <c r="N159" s="516" t="s">
        <v>536</v>
      </c>
      <c r="O159" s="516"/>
      <c r="P159" s="371" t="s">
        <v>822</v>
      </c>
      <c r="Q159" s="517">
        <v>35000</v>
      </c>
      <c r="R159" s="517"/>
    </row>
    <row r="160" spans="2:18" ht="45.75" customHeight="1" x14ac:dyDescent="0.25">
      <c r="B160" s="515" t="s">
        <v>889</v>
      </c>
      <c r="C160" s="515"/>
      <c r="D160" s="515"/>
      <c r="E160" s="515"/>
      <c r="F160" s="515"/>
      <c r="G160" s="515"/>
      <c r="H160" s="516" t="s">
        <v>482</v>
      </c>
      <c r="I160" s="516"/>
      <c r="J160" s="516"/>
      <c r="K160" s="516"/>
      <c r="L160" s="371" t="s">
        <v>215</v>
      </c>
      <c r="M160" s="372" t="s">
        <v>243</v>
      </c>
      <c r="N160" s="516" t="s">
        <v>890</v>
      </c>
      <c r="O160" s="516"/>
      <c r="P160" s="371"/>
      <c r="Q160" s="517">
        <v>230000</v>
      </c>
      <c r="R160" s="517"/>
    </row>
    <row r="161" spans="2:18" ht="90.75" customHeight="1" x14ac:dyDescent="0.25">
      <c r="B161" s="515" t="s">
        <v>698</v>
      </c>
      <c r="C161" s="515"/>
      <c r="D161" s="515"/>
      <c r="E161" s="515"/>
      <c r="F161" s="515"/>
      <c r="G161" s="515"/>
      <c r="H161" s="516" t="s">
        <v>482</v>
      </c>
      <c r="I161" s="516"/>
      <c r="J161" s="516"/>
      <c r="K161" s="516"/>
      <c r="L161" s="371" t="s">
        <v>215</v>
      </c>
      <c r="M161" s="372" t="s">
        <v>243</v>
      </c>
      <c r="N161" s="516" t="s">
        <v>697</v>
      </c>
      <c r="O161" s="516"/>
      <c r="P161" s="364"/>
      <c r="Q161" s="517">
        <v>230000</v>
      </c>
      <c r="R161" s="517"/>
    </row>
    <row r="162" spans="2:18" ht="34.5" customHeight="1" x14ac:dyDescent="0.25">
      <c r="B162" s="515" t="s">
        <v>830</v>
      </c>
      <c r="C162" s="515"/>
      <c r="D162" s="515"/>
      <c r="E162" s="515"/>
      <c r="F162" s="515"/>
      <c r="G162" s="515"/>
      <c r="H162" s="516" t="s">
        <v>482</v>
      </c>
      <c r="I162" s="516"/>
      <c r="J162" s="516"/>
      <c r="K162" s="516"/>
      <c r="L162" s="371" t="s">
        <v>215</v>
      </c>
      <c r="M162" s="372" t="s">
        <v>243</v>
      </c>
      <c r="N162" s="516" t="s">
        <v>697</v>
      </c>
      <c r="O162" s="516"/>
      <c r="P162" s="371" t="s">
        <v>739</v>
      </c>
      <c r="Q162" s="517">
        <v>230000</v>
      </c>
      <c r="R162" s="517"/>
    </row>
    <row r="163" spans="2:18" ht="34.5" customHeight="1" x14ac:dyDescent="0.25">
      <c r="B163" s="515" t="s">
        <v>891</v>
      </c>
      <c r="C163" s="515"/>
      <c r="D163" s="515"/>
      <c r="E163" s="515"/>
      <c r="F163" s="515"/>
      <c r="G163" s="515"/>
      <c r="H163" s="516" t="s">
        <v>482</v>
      </c>
      <c r="I163" s="516"/>
      <c r="J163" s="516"/>
      <c r="K163" s="516"/>
      <c r="L163" s="371" t="s">
        <v>215</v>
      </c>
      <c r="M163" s="372" t="s">
        <v>243</v>
      </c>
      <c r="N163" s="516" t="s">
        <v>892</v>
      </c>
      <c r="O163" s="516"/>
      <c r="P163" s="371"/>
      <c r="Q163" s="517">
        <v>265000</v>
      </c>
      <c r="R163" s="517"/>
    </row>
    <row r="164" spans="2:18" ht="45.75" customHeight="1" x14ac:dyDescent="0.25">
      <c r="B164" s="515" t="s">
        <v>893</v>
      </c>
      <c r="C164" s="515"/>
      <c r="D164" s="515"/>
      <c r="E164" s="515"/>
      <c r="F164" s="515"/>
      <c r="G164" s="515"/>
      <c r="H164" s="516" t="s">
        <v>482</v>
      </c>
      <c r="I164" s="516"/>
      <c r="J164" s="516"/>
      <c r="K164" s="516"/>
      <c r="L164" s="371" t="s">
        <v>215</v>
      </c>
      <c r="M164" s="372" t="s">
        <v>243</v>
      </c>
      <c r="N164" s="516" t="s">
        <v>894</v>
      </c>
      <c r="O164" s="516"/>
      <c r="P164" s="371"/>
      <c r="Q164" s="517">
        <v>265000</v>
      </c>
      <c r="R164" s="517"/>
    </row>
    <row r="165" spans="2:18" ht="45.75" customHeight="1" x14ac:dyDescent="0.25">
      <c r="B165" s="515" t="s">
        <v>696</v>
      </c>
      <c r="C165" s="515"/>
      <c r="D165" s="515"/>
      <c r="E165" s="515"/>
      <c r="F165" s="515"/>
      <c r="G165" s="515"/>
      <c r="H165" s="516" t="s">
        <v>482</v>
      </c>
      <c r="I165" s="516"/>
      <c r="J165" s="516"/>
      <c r="K165" s="516"/>
      <c r="L165" s="371" t="s">
        <v>215</v>
      </c>
      <c r="M165" s="372" t="s">
        <v>243</v>
      </c>
      <c r="N165" s="516" t="s">
        <v>537</v>
      </c>
      <c r="O165" s="516"/>
      <c r="P165" s="364"/>
      <c r="Q165" s="517">
        <v>265000</v>
      </c>
      <c r="R165" s="517"/>
    </row>
    <row r="166" spans="2:18" ht="34.5" customHeight="1" x14ac:dyDescent="0.25">
      <c r="B166" s="515" t="s">
        <v>830</v>
      </c>
      <c r="C166" s="515"/>
      <c r="D166" s="515"/>
      <c r="E166" s="515"/>
      <c r="F166" s="515"/>
      <c r="G166" s="515"/>
      <c r="H166" s="516" t="s">
        <v>482</v>
      </c>
      <c r="I166" s="516"/>
      <c r="J166" s="516"/>
      <c r="K166" s="516"/>
      <c r="L166" s="371" t="s">
        <v>215</v>
      </c>
      <c r="M166" s="372" t="s">
        <v>243</v>
      </c>
      <c r="N166" s="516" t="s">
        <v>537</v>
      </c>
      <c r="O166" s="516"/>
      <c r="P166" s="371" t="s">
        <v>739</v>
      </c>
      <c r="Q166" s="517">
        <v>265000</v>
      </c>
      <c r="R166" s="517"/>
    </row>
    <row r="167" spans="2:18" ht="34.5" customHeight="1" x14ac:dyDescent="0.25">
      <c r="B167" s="515" t="s">
        <v>235</v>
      </c>
      <c r="C167" s="515"/>
      <c r="D167" s="515"/>
      <c r="E167" s="515"/>
      <c r="F167" s="515"/>
      <c r="G167" s="515"/>
      <c r="H167" s="516" t="s">
        <v>482</v>
      </c>
      <c r="I167" s="516"/>
      <c r="J167" s="516"/>
      <c r="K167" s="516"/>
      <c r="L167" s="371" t="s">
        <v>215</v>
      </c>
      <c r="M167" s="372" t="s">
        <v>236</v>
      </c>
      <c r="N167" s="516"/>
      <c r="O167" s="516"/>
      <c r="P167" s="371"/>
      <c r="Q167" s="517">
        <v>1263110.57</v>
      </c>
      <c r="R167" s="517"/>
    </row>
    <row r="168" spans="2:18" ht="34.5" customHeight="1" x14ac:dyDescent="0.25">
      <c r="B168" s="515" t="s">
        <v>878</v>
      </c>
      <c r="C168" s="515"/>
      <c r="D168" s="515"/>
      <c r="E168" s="515"/>
      <c r="F168" s="515"/>
      <c r="G168" s="515"/>
      <c r="H168" s="516" t="s">
        <v>482</v>
      </c>
      <c r="I168" s="516"/>
      <c r="J168" s="516"/>
      <c r="K168" s="516"/>
      <c r="L168" s="371" t="s">
        <v>215</v>
      </c>
      <c r="M168" s="372" t="s">
        <v>236</v>
      </c>
      <c r="N168" s="516" t="s">
        <v>879</v>
      </c>
      <c r="O168" s="516"/>
      <c r="P168" s="371"/>
      <c r="Q168" s="517">
        <v>1263110.57</v>
      </c>
      <c r="R168" s="517"/>
    </row>
    <row r="169" spans="2:18" ht="57" customHeight="1" x14ac:dyDescent="0.25">
      <c r="B169" s="515" t="s">
        <v>895</v>
      </c>
      <c r="C169" s="515"/>
      <c r="D169" s="515"/>
      <c r="E169" s="515"/>
      <c r="F169" s="515"/>
      <c r="G169" s="515"/>
      <c r="H169" s="516" t="s">
        <v>482</v>
      </c>
      <c r="I169" s="516"/>
      <c r="J169" s="516"/>
      <c r="K169" s="516"/>
      <c r="L169" s="371" t="s">
        <v>215</v>
      </c>
      <c r="M169" s="372" t="s">
        <v>236</v>
      </c>
      <c r="N169" s="516" t="s">
        <v>896</v>
      </c>
      <c r="O169" s="516"/>
      <c r="P169" s="371"/>
      <c r="Q169" s="517">
        <v>1263110.57</v>
      </c>
      <c r="R169" s="517"/>
    </row>
    <row r="170" spans="2:18" ht="102" customHeight="1" x14ac:dyDescent="0.25">
      <c r="B170" s="515" t="s">
        <v>897</v>
      </c>
      <c r="C170" s="515"/>
      <c r="D170" s="515"/>
      <c r="E170" s="515"/>
      <c r="F170" s="515"/>
      <c r="G170" s="515"/>
      <c r="H170" s="516" t="s">
        <v>482</v>
      </c>
      <c r="I170" s="516"/>
      <c r="J170" s="516"/>
      <c r="K170" s="516"/>
      <c r="L170" s="371" t="s">
        <v>215</v>
      </c>
      <c r="M170" s="372" t="s">
        <v>236</v>
      </c>
      <c r="N170" s="516" t="s">
        <v>695</v>
      </c>
      <c r="O170" s="516"/>
      <c r="P170" s="364"/>
      <c r="Q170" s="517">
        <v>301910.57</v>
      </c>
      <c r="R170" s="517"/>
    </row>
    <row r="171" spans="2:18" ht="23.25" customHeight="1" x14ac:dyDescent="0.25">
      <c r="B171" s="515" t="s">
        <v>828</v>
      </c>
      <c r="C171" s="515"/>
      <c r="D171" s="515"/>
      <c r="E171" s="515"/>
      <c r="F171" s="515"/>
      <c r="G171" s="515"/>
      <c r="H171" s="516" t="s">
        <v>482</v>
      </c>
      <c r="I171" s="516"/>
      <c r="J171" s="516"/>
      <c r="K171" s="516"/>
      <c r="L171" s="371" t="s">
        <v>215</v>
      </c>
      <c r="M171" s="372" t="s">
        <v>236</v>
      </c>
      <c r="N171" s="516" t="s">
        <v>695</v>
      </c>
      <c r="O171" s="516"/>
      <c r="P171" s="371" t="s">
        <v>829</v>
      </c>
      <c r="Q171" s="517">
        <v>301910.57</v>
      </c>
      <c r="R171" s="517"/>
    </row>
    <row r="172" spans="2:18" ht="34.5" customHeight="1" x14ac:dyDescent="0.25">
      <c r="B172" s="515" t="s">
        <v>898</v>
      </c>
      <c r="C172" s="515"/>
      <c r="D172" s="515"/>
      <c r="E172" s="515"/>
      <c r="F172" s="515"/>
      <c r="G172" s="515"/>
      <c r="H172" s="516" t="s">
        <v>482</v>
      </c>
      <c r="I172" s="516"/>
      <c r="J172" s="516"/>
      <c r="K172" s="516"/>
      <c r="L172" s="371" t="s">
        <v>215</v>
      </c>
      <c r="M172" s="372" t="s">
        <v>236</v>
      </c>
      <c r="N172" s="516" t="s">
        <v>1079</v>
      </c>
      <c r="O172" s="516"/>
      <c r="P172" s="364"/>
      <c r="Q172" s="517">
        <v>961200</v>
      </c>
      <c r="R172" s="517"/>
    </row>
    <row r="173" spans="2:18" ht="23.25" customHeight="1" x14ac:dyDescent="0.25">
      <c r="B173" s="515" t="s">
        <v>828</v>
      </c>
      <c r="C173" s="515"/>
      <c r="D173" s="515"/>
      <c r="E173" s="515"/>
      <c r="F173" s="515"/>
      <c r="G173" s="515"/>
      <c r="H173" s="516" t="s">
        <v>482</v>
      </c>
      <c r="I173" s="516"/>
      <c r="J173" s="516"/>
      <c r="K173" s="516"/>
      <c r="L173" s="371" t="s">
        <v>215</v>
      </c>
      <c r="M173" s="372" t="s">
        <v>236</v>
      </c>
      <c r="N173" s="516" t="s">
        <v>1079</v>
      </c>
      <c r="O173" s="516"/>
      <c r="P173" s="371" t="s">
        <v>829</v>
      </c>
      <c r="Q173" s="517">
        <v>961200</v>
      </c>
      <c r="R173" s="517"/>
    </row>
    <row r="174" spans="2:18" ht="15" customHeight="1" x14ac:dyDescent="0.25">
      <c r="B174" s="515" t="s">
        <v>237</v>
      </c>
      <c r="C174" s="515"/>
      <c r="D174" s="515"/>
      <c r="E174" s="515"/>
      <c r="F174" s="515"/>
      <c r="G174" s="515"/>
      <c r="H174" s="516" t="s">
        <v>482</v>
      </c>
      <c r="I174" s="516"/>
      <c r="J174" s="516"/>
      <c r="K174" s="516"/>
      <c r="L174" s="371" t="s">
        <v>217</v>
      </c>
      <c r="M174" s="371"/>
      <c r="N174" s="516"/>
      <c r="O174" s="516"/>
      <c r="P174" s="371"/>
      <c r="Q174" s="517">
        <v>123899231.09999999</v>
      </c>
      <c r="R174" s="517"/>
    </row>
    <row r="175" spans="2:18" ht="15" customHeight="1" x14ac:dyDescent="0.25">
      <c r="B175" s="515" t="s">
        <v>479</v>
      </c>
      <c r="C175" s="515"/>
      <c r="D175" s="515"/>
      <c r="E175" s="515"/>
      <c r="F175" s="515"/>
      <c r="G175" s="515"/>
      <c r="H175" s="516" t="s">
        <v>482</v>
      </c>
      <c r="I175" s="516"/>
      <c r="J175" s="516"/>
      <c r="K175" s="516"/>
      <c r="L175" s="371" t="s">
        <v>217</v>
      </c>
      <c r="M175" s="372" t="s">
        <v>210</v>
      </c>
      <c r="N175" s="516"/>
      <c r="O175" s="516"/>
      <c r="P175" s="371"/>
      <c r="Q175" s="517">
        <v>1306862.83</v>
      </c>
      <c r="R175" s="517"/>
    </row>
    <row r="176" spans="2:18" ht="23.25" customHeight="1" x14ac:dyDescent="0.25">
      <c r="B176" s="515" t="s">
        <v>833</v>
      </c>
      <c r="C176" s="515"/>
      <c r="D176" s="515"/>
      <c r="E176" s="515"/>
      <c r="F176" s="515"/>
      <c r="G176" s="515"/>
      <c r="H176" s="516" t="s">
        <v>482</v>
      </c>
      <c r="I176" s="516"/>
      <c r="J176" s="516"/>
      <c r="K176" s="516"/>
      <c r="L176" s="371" t="s">
        <v>217</v>
      </c>
      <c r="M176" s="372" t="s">
        <v>210</v>
      </c>
      <c r="N176" s="516" t="s">
        <v>834</v>
      </c>
      <c r="O176" s="516"/>
      <c r="P176" s="371"/>
      <c r="Q176" s="517">
        <v>340283.43</v>
      </c>
      <c r="R176" s="517"/>
    </row>
    <row r="177" spans="2:18" ht="23.25" customHeight="1" x14ac:dyDescent="0.25">
      <c r="B177" s="515" t="s">
        <v>843</v>
      </c>
      <c r="C177" s="515"/>
      <c r="D177" s="515"/>
      <c r="E177" s="515"/>
      <c r="F177" s="515"/>
      <c r="G177" s="515"/>
      <c r="H177" s="516" t="s">
        <v>482</v>
      </c>
      <c r="I177" s="516"/>
      <c r="J177" s="516"/>
      <c r="K177" s="516"/>
      <c r="L177" s="371" t="s">
        <v>217</v>
      </c>
      <c r="M177" s="372" t="s">
        <v>210</v>
      </c>
      <c r="N177" s="516" t="s">
        <v>844</v>
      </c>
      <c r="O177" s="516"/>
      <c r="P177" s="371"/>
      <c r="Q177" s="517">
        <v>340283.43</v>
      </c>
      <c r="R177" s="517"/>
    </row>
    <row r="178" spans="2:18" ht="34.5" customHeight="1" x14ac:dyDescent="0.25">
      <c r="B178" s="515" t="s">
        <v>1080</v>
      </c>
      <c r="C178" s="515"/>
      <c r="D178" s="515"/>
      <c r="E178" s="515"/>
      <c r="F178" s="515"/>
      <c r="G178" s="515"/>
      <c r="H178" s="516" t="s">
        <v>482</v>
      </c>
      <c r="I178" s="516"/>
      <c r="J178" s="516"/>
      <c r="K178" s="516"/>
      <c r="L178" s="371" t="s">
        <v>217</v>
      </c>
      <c r="M178" s="372" t="s">
        <v>210</v>
      </c>
      <c r="N178" s="516" t="s">
        <v>1081</v>
      </c>
      <c r="O178" s="516"/>
      <c r="P178" s="364"/>
      <c r="Q178" s="517">
        <v>340283.43</v>
      </c>
      <c r="R178" s="517"/>
    </row>
    <row r="179" spans="2:18" ht="34.5" customHeight="1" x14ac:dyDescent="0.25">
      <c r="B179" s="515" t="s">
        <v>830</v>
      </c>
      <c r="C179" s="515"/>
      <c r="D179" s="515"/>
      <c r="E179" s="515"/>
      <c r="F179" s="515"/>
      <c r="G179" s="515"/>
      <c r="H179" s="516" t="s">
        <v>482</v>
      </c>
      <c r="I179" s="516"/>
      <c r="J179" s="516"/>
      <c r="K179" s="516"/>
      <c r="L179" s="371" t="s">
        <v>217</v>
      </c>
      <c r="M179" s="372" t="s">
        <v>210</v>
      </c>
      <c r="N179" s="516" t="s">
        <v>1081</v>
      </c>
      <c r="O179" s="516"/>
      <c r="P179" s="371" t="s">
        <v>739</v>
      </c>
      <c r="Q179" s="517">
        <v>340283.43</v>
      </c>
      <c r="R179" s="517"/>
    </row>
    <row r="180" spans="2:18" ht="15" customHeight="1" x14ac:dyDescent="0.25">
      <c r="B180" s="515" t="s">
        <v>839</v>
      </c>
      <c r="C180" s="515"/>
      <c r="D180" s="515"/>
      <c r="E180" s="515"/>
      <c r="F180" s="515"/>
      <c r="G180" s="515"/>
      <c r="H180" s="516" t="s">
        <v>482</v>
      </c>
      <c r="I180" s="516"/>
      <c r="J180" s="516"/>
      <c r="K180" s="516"/>
      <c r="L180" s="371" t="s">
        <v>217</v>
      </c>
      <c r="M180" s="372" t="s">
        <v>210</v>
      </c>
      <c r="N180" s="516" t="s">
        <v>840</v>
      </c>
      <c r="O180" s="516"/>
      <c r="P180" s="371"/>
      <c r="Q180" s="517">
        <v>966579.4</v>
      </c>
      <c r="R180" s="517"/>
    </row>
    <row r="181" spans="2:18" ht="23.25" customHeight="1" x14ac:dyDescent="0.25">
      <c r="B181" s="515" t="s">
        <v>841</v>
      </c>
      <c r="C181" s="515"/>
      <c r="D181" s="515"/>
      <c r="E181" s="515"/>
      <c r="F181" s="515"/>
      <c r="G181" s="515"/>
      <c r="H181" s="516" t="s">
        <v>482</v>
      </c>
      <c r="I181" s="516"/>
      <c r="J181" s="516"/>
      <c r="K181" s="516"/>
      <c r="L181" s="371" t="s">
        <v>217</v>
      </c>
      <c r="M181" s="372" t="s">
        <v>210</v>
      </c>
      <c r="N181" s="516" t="s">
        <v>842</v>
      </c>
      <c r="O181" s="516"/>
      <c r="P181" s="371"/>
      <c r="Q181" s="517">
        <v>966579.4</v>
      </c>
      <c r="R181" s="517"/>
    </row>
    <row r="182" spans="2:18" ht="23.25" customHeight="1" x14ac:dyDescent="0.25">
      <c r="B182" s="515" t="s">
        <v>538</v>
      </c>
      <c r="C182" s="515"/>
      <c r="D182" s="515"/>
      <c r="E182" s="515"/>
      <c r="F182" s="515"/>
      <c r="G182" s="515"/>
      <c r="H182" s="516" t="s">
        <v>482</v>
      </c>
      <c r="I182" s="516"/>
      <c r="J182" s="516"/>
      <c r="K182" s="516"/>
      <c r="L182" s="371" t="s">
        <v>217</v>
      </c>
      <c r="M182" s="372" t="s">
        <v>210</v>
      </c>
      <c r="N182" s="516" t="s">
        <v>539</v>
      </c>
      <c r="O182" s="516"/>
      <c r="P182" s="364"/>
      <c r="Q182" s="517">
        <v>966579.4</v>
      </c>
      <c r="R182" s="517"/>
    </row>
    <row r="183" spans="2:18" ht="34.5" customHeight="1" x14ac:dyDescent="0.25">
      <c r="B183" s="515" t="s">
        <v>830</v>
      </c>
      <c r="C183" s="515"/>
      <c r="D183" s="515"/>
      <c r="E183" s="515"/>
      <c r="F183" s="515"/>
      <c r="G183" s="515"/>
      <c r="H183" s="516" t="s">
        <v>482</v>
      </c>
      <c r="I183" s="516"/>
      <c r="J183" s="516"/>
      <c r="K183" s="516"/>
      <c r="L183" s="371" t="s">
        <v>217</v>
      </c>
      <c r="M183" s="372" t="s">
        <v>210</v>
      </c>
      <c r="N183" s="516" t="s">
        <v>539</v>
      </c>
      <c r="O183" s="516"/>
      <c r="P183" s="371" t="s">
        <v>739</v>
      </c>
      <c r="Q183" s="517">
        <v>966579.4</v>
      </c>
      <c r="R183" s="517"/>
    </row>
    <row r="184" spans="2:18" ht="15" customHeight="1" x14ac:dyDescent="0.25">
      <c r="B184" s="515" t="s">
        <v>238</v>
      </c>
      <c r="C184" s="515"/>
      <c r="D184" s="515"/>
      <c r="E184" s="515"/>
      <c r="F184" s="515"/>
      <c r="G184" s="515"/>
      <c r="H184" s="516" t="s">
        <v>482</v>
      </c>
      <c r="I184" s="516"/>
      <c r="J184" s="516"/>
      <c r="K184" s="516"/>
      <c r="L184" s="371" t="s">
        <v>217</v>
      </c>
      <c r="M184" s="372" t="s">
        <v>219</v>
      </c>
      <c r="N184" s="516"/>
      <c r="O184" s="516"/>
      <c r="P184" s="371"/>
      <c r="Q184" s="517">
        <v>2926730</v>
      </c>
      <c r="R184" s="517"/>
    </row>
    <row r="185" spans="2:18" ht="34.5" customHeight="1" x14ac:dyDescent="0.25">
      <c r="B185" s="515" t="s">
        <v>878</v>
      </c>
      <c r="C185" s="515"/>
      <c r="D185" s="515"/>
      <c r="E185" s="515"/>
      <c r="F185" s="515"/>
      <c r="G185" s="515"/>
      <c r="H185" s="516" t="s">
        <v>482</v>
      </c>
      <c r="I185" s="516"/>
      <c r="J185" s="516"/>
      <c r="K185" s="516"/>
      <c r="L185" s="371" t="s">
        <v>217</v>
      </c>
      <c r="M185" s="372" t="s">
        <v>219</v>
      </c>
      <c r="N185" s="516" t="s">
        <v>879</v>
      </c>
      <c r="O185" s="516"/>
      <c r="P185" s="371"/>
      <c r="Q185" s="517">
        <v>2926730</v>
      </c>
      <c r="R185" s="517"/>
    </row>
    <row r="186" spans="2:18" ht="23.25" customHeight="1" x14ac:dyDescent="0.25">
      <c r="B186" s="515" t="s">
        <v>882</v>
      </c>
      <c r="C186" s="515"/>
      <c r="D186" s="515"/>
      <c r="E186" s="515"/>
      <c r="F186" s="515"/>
      <c r="G186" s="515"/>
      <c r="H186" s="516" t="s">
        <v>482</v>
      </c>
      <c r="I186" s="516"/>
      <c r="J186" s="516"/>
      <c r="K186" s="516"/>
      <c r="L186" s="371" t="s">
        <v>217</v>
      </c>
      <c r="M186" s="372" t="s">
        <v>219</v>
      </c>
      <c r="N186" s="516" t="s">
        <v>883</v>
      </c>
      <c r="O186" s="516"/>
      <c r="P186" s="371"/>
      <c r="Q186" s="517">
        <v>1620000</v>
      </c>
      <c r="R186" s="517"/>
    </row>
    <row r="187" spans="2:18" ht="34.5" customHeight="1" x14ac:dyDescent="0.25">
      <c r="B187" s="515" t="s">
        <v>754</v>
      </c>
      <c r="C187" s="515"/>
      <c r="D187" s="515"/>
      <c r="E187" s="515"/>
      <c r="F187" s="515"/>
      <c r="G187" s="515"/>
      <c r="H187" s="516" t="s">
        <v>482</v>
      </c>
      <c r="I187" s="516"/>
      <c r="J187" s="516"/>
      <c r="K187" s="516"/>
      <c r="L187" s="371" t="s">
        <v>217</v>
      </c>
      <c r="M187" s="372" t="s">
        <v>219</v>
      </c>
      <c r="N187" s="516" t="s">
        <v>753</v>
      </c>
      <c r="O187" s="516"/>
      <c r="P187" s="364"/>
      <c r="Q187" s="517">
        <v>1620000</v>
      </c>
      <c r="R187" s="517"/>
    </row>
    <row r="188" spans="2:18" ht="34.5" customHeight="1" x14ac:dyDescent="0.25">
      <c r="B188" s="515" t="s">
        <v>830</v>
      </c>
      <c r="C188" s="515"/>
      <c r="D188" s="515"/>
      <c r="E188" s="515"/>
      <c r="F188" s="515"/>
      <c r="G188" s="515"/>
      <c r="H188" s="516" t="s">
        <v>482</v>
      </c>
      <c r="I188" s="516"/>
      <c r="J188" s="516"/>
      <c r="K188" s="516"/>
      <c r="L188" s="371" t="s">
        <v>217</v>
      </c>
      <c r="M188" s="372" t="s">
        <v>219</v>
      </c>
      <c r="N188" s="516" t="s">
        <v>753</v>
      </c>
      <c r="O188" s="516"/>
      <c r="P188" s="371" t="s">
        <v>739</v>
      </c>
      <c r="Q188" s="517">
        <v>1620000</v>
      </c>
      <c r="R188" s="517"/>
    </row>
    <row r="189" spans="2:18" ht="57" customHeight="1" x14ac:dyDescent="0.25">
      <c r="B189" s="515" t="s">
        <v>900</v>
      </c>
      <c r="C189" s="515"/>
      <c r="D189" s="515"/>
      <c r="E189" s="515"/>
      <c r="F189" s="515"/>
      <c r="G189" s="515"/>
      <c r="H189" s="516" t="s">
        <v>482</v>
      </c>
      <c r="I189" s="516"/>
      <c r="J189" s="516"/>
      <c r="K189" s="516"/>
      <c r="L189" s="371" t="s">
        <v>217</v>
      </c>
      <c r="M189" s="372" t="s">
        <v>219</v>
      </c>
      <c r="N189" s="516" t="s">
        <v>901</v>
      </c>
      <c r="O189" s="516"/>
      <c r="P189" s="371"/>
      <c r="Q189" s="517">
        <v>1306730</v>
      </c>
      <c r="R189" s="517"/>
    </row>
    <row r="190" spans="2:18" ht="79.5" customHeight="1" x14ac:dyDescent="0.25">
      <c r="B190" s="515" t="s">
        <v>540</v>
      </c>
      <c r="C190" s="515"/>
      <c r="D190" s="515"/>
      <c r="E190" s="515"/>
      <c r="F190" s="515"/>
      <c r="G190" s="515"/>
      <c r="H190" s="516" t="s">
        <v>482</v>
      </c>
      <c r="I190" s="516"/>
      <c r="J190" s="516"/>
      <c r="K190" s="516"/>
      <c r="L190" s="371" t="s">
        <v>217</v>
      </c>
      <c r="M190" s="372" t="s">
        <v>219</v>
      </c>
      <c r="N190" s="516" t="s">
        <v>541</v>
      </c>
      <c r="O190" s="516"/>
      <c r="P190" s="364"/>
      <c r="Q190" s="517">
        <v>1306730</v>
      </c>
      <c r="R190" s="517"/>
    </row>
    <row r="191" spans="2:18" ht="34.5" customHeight="1" x14ac:dyDescent="0.25">
      <c r="B191" s="515" t="s">
        <v>830</v>
      </c>
      <c r="C191" s="515"/>
      <c r="D191" s="515"/>
      <c r="E191" s="515"/>
      <c r="F191" s="515"/>
      <c r="G191" s="515"/>
      <c r="H191" s="516" t="s">
        <v>482</v>
      </c>
      <c r="I191" s="516"/>
      <c r="J191" s="516"/>
      <c r="K191" s="516"/>
      <c r="L191" s="371" t="s">
        <v>217</v>
      </c>
      <c r="M191" s="372" t="s">
        <v>219</v>
      </c>
      <c r="N191" s="516" t="s">
        <v>541</v>
      </c>
      <c r="O191" s="516"/>
      <c r="P191" s="371" t="s">
        <v>739</v>
      </c>
      <c r="Q191" s="517">
        <v>1306730</v>
      </c>
      <c r="R191" s="517"/>
    </row>
    <row r="192" spans="2:18" ht="15" customHeight="1" x14ac:dyDescent="0.25">
      <c r="B192" s="515" t="s">
        <v>241</v>
      </c>
      <c r="C192" s="515"/>
      <c r="D192" s="515"/>
      <c r="E192" s="515"/>
      <c r="F192" s="515"/>
      <c r="G192" s="515"/>
      <c r="H192" s="516" t="s">
        <v>482</v>
      </c>
      <c r="I192" s="516"/>
      <c r="J192" s="516"/>
      <c r="K192" s="516"/>
      <c r="L192" s="371" t="s">
        <v>217</v>
      </c>
      <c r="M192" s="372" t="s">
        <v>234</v>
      </c>
      <c r="N192" s="516"/>
      <c r="O192" s="516"/>
      <c r="P192" s="371"/>
      <c r="Q192" s="517">
        <v>116315638.27</v>
      </c>
      <c r="R192" s="517"/>
    </row>
    <row r="193" spans="2:18" ht="57" customHeight="1" x14ac:dyDescent="0.25">
      <c r="B193" s="515" t="s">
        <v>867</v>
      </c>
      <c r="C193" s="515"/>
      <c r="D193" s="515"/>
      <c r="E193" s="515"/>
      <c r="F193" s="515"/>
      <c r="G193" s="515"/>
      <c r="H193" s="516" t="s">
        <v>482</v>
      </c>
      <c r="I193" s="516"/>
      <c r="J193" s="516"/>
      <c r="K193" s="516"/>
      <c r="L193" s="371" t="s">
        <v>217</v>
      </c>
      <c r="M193" s="372" t="s">
        <v>234</v>
      </c>
      <c r="N193" s="516" t="s">
        <v>868</v>
      </c>
      <c r="O193" s="516"/>
      <c r="P193" s="371"/>
      <c r="Q193" s="517">
        <v>150000</v>
      </c>
      <c r="R193" s="517"/>
    </row>
    <row r="194" spans="2:18" ht="79.5" customHeight="1" x14ac:dyDescent="0.25">
      <c r="B194" s="515" t="s">
        <v>733</v>
      </c>
      <c r="C194" s="515"/>
      <c r="D194" s="515"/>
      <c r="E194" s="515"/>
      <c r="F194" s="515"/>
      <c r="G194" s="515"/>
      <c r="H194" s="516" t="s">
        <v>482</v>
      </c>
      <c r="I194" s="516"/>
      <c r="J194" s="516"/>
      <c r="K194" s="516"/>
      <c r="L194" s="371" t="s">
        <v>217</v>
      </c>
      <c r="M194" s="372" t="s">
        <v>234</v>
      </c>
      <c r="N194" s="516" t="s">
        <v>869</v>
      </c>
      <c r="O194" s="516"/>
      <c r="P194" s="371"/>
      <c r="Q194" s="517">
        <v>150000</v>
      </c>
      <c r="R194" s="517"/>
    </row>
    <row r="195" spans="2:18" ht="79.5" customHeight="1" x14ac:dyDescent="0.25">
      <c r="B195" s="515" t="s">
        <v>733</v>
      </c>
      <c r="C195" s="515"/>
      <c r="D195" s="515"/>
      <c r="E195" s="515"/>
      <c r="F195" s="515"/>
      <c r="G195" s="515"/>
      <c r="H195" s="516" t="s">
        <v>482</v>
      </c>
      <c r="I195" s="516"/>
      <c r="J195" s="516"/>
      <c r="K195" s="516"/>
      <c r="L195" s="371" t="s">
        <v>217</v>
      </c>
      <c r="M195" s="372" t="s">
        <v>234</v>
      </c>
      <c r="N195" s="516" t="s">
        <v>542</v>
      </c>
      <c r="O195" s="516"/>
      <c r="P195" s="364"/>
      <c r="Q195" s="517">
        <v>150000</v>
      </c>
      <c r="R195" s="517"/>
    </row>
    <row r="196" spans="2:18" ht="34.5" customHeight="1" x14ac:dyDescent="0.25">
      <c r="B196" s="515" t="s">
        <v>830</v>
      </c>
      <c r="C196" s="515"/>
      <c r="D196" s="515"/>
      <c r="E196" s="515"/>
      <c r="F196" s="515"/>
      <c r="G196" s="515"/>
      <c r="H196" s="516" t="s">
        <v>482</v>
      </c>
      <c r="I196" s="516"/>
      <c r="J196" s="516"/>
      <c r="K196" s="516"/>
      <c r="L196" s="371" t="s">
        <v>217</v>
      </c>
      <c r="M196" s="372" t="s">
        <v>234</v>
      </c>
      <c r="N196" s="516" t="s">
        <v>542</v>
      </c>
      <c r="O196" s="516"/>
      <c r="P196" s="371" t="s">
        <v>739</v>
      </c>
      <c r="Q196" s="517">
        <v>150000</v>
      </c>
      <c r="R196" s="517"/>
    </row>
    <row r="197" spans="2:18" ht="15" customHeight="1" x14ac:dyDescent="0.25">
      <c r="B197" s="515" t="s">
        <v>902</v>
      </c>
      <c r="C197" s="515"/>
      <c r="D197" s="515"/>
      <c r="E197" s="515"/>
      <c r="F197" s="515"/>
      <c r="G197" s="515"/>
      <c r="H197" s="516" t="s">
        <v>482</v>
      </c>
      <c r="I197" s="516"/>
      <c r="J197" s="516"/>
      <c r="K197" s="516"/>
      <c r="L197" s="371" t="s">
        <v>217</v>
      </c>
      <c r="M197" s="372" t="s">
        <v>234</v>
      </c>
      <c r="N197" s="516" t="s">
        <v>903</v>
      </c>
      <c r="O197" s="516"/>
      <c r="P197" s="371"/>
      <c r="Q197" s="517">
        <v>9682563.8499999996</v>
      </c>
      <c r="R197" s="517"/>
    </row>
    <row r="198" spans="2:18" ht="23.25" customHeight="1" x14ac:dyDescent="0.25">
      <c r="B198" s="515" t="s">
        <v>904</v>
      </c>
      <c r="C198" s="515"/>
      <c r="D198" s="515"/>
      <c r="E198" s="515"/>
      <c r="F198" s="515"/>
      <c r="G198" s="515"/>
      <c r="H198" s="516" t="s">
        <v>482</v>
      </c>
      <c r="I198" s="516"/>
      <c r="J198" s="516"/>
      <c r="K198" s="516"/>
      <c r="L198" s="371" t="s">
        <v>217</v>
      </c>
      <c r="M198" s="372" t="s">
        <v>234</v>
      </c>
      <c r="N198" s="516" t="s">
        <v>905</v>
      </c>
      <c r="O198" s="516"/>
      <c r="P198" s="371"/>
      <c r="Q198" s="517">
        <v>9682563.8499999996</v>
      </c>
      <c r="R198" s="517"/>
    </row>
    <row r="199" spans="2:18" ht="23.25" customHeight="1" x14ac:dyDescent="0.25">
      <c r="B199" s="515" t="s">
        <v>543</v>
      </c>
      <c r="C199" s="515"/>
      <c r="D199" s="515"/>
      <c r="E199" s="515"/>
      <c r="F199" s="515"/>
      <c r="G199" s="515"/>
      <c r="H199" s="516" t="s">
        <v>482</v>
      </c>
      <c r="I199" s="516"/>
      <c r="J199" s="516"/>
      <c r="K199" s="516"/>
      <c r="L199" s="371" t="s">
        <v>217</v>
      </c>
      <c r="M199" s="372" t="s">
        <v>234</v>
      </c>
      <c r="N199" s="516" t="s">
        <v>544</v>
      </c>
      <c r="O199" s="516"/>
      <c r="P199" s="364"/>
      <c r="Q199" s="517">
        <v>9682563.8499999996</v>
      </c>
      <c r="R199" s="517"/>
    </row>
    <row r="200" spans="2:18" ht="34.5" customHeight="1" x14ac:dyDescent="0.25">
      <c r="B200" s="515" t="s">
        <v>830</v>
      </c>
      <c r="C200" s="515"/>
      <c r="D200" s="515"/>
      <c r="E200" s="515"/>
      <c r="F200" s="515"/>
      <c r="G200" s="515"/>
      <c r="H200" s="516" t="s">
        <v>482</v>
      </c>
      <c r="I200" s="516"/>
      <c r="J200" s="516"/>
      <c r="K200" s="516"/>
      <c r="L200" s="371" t="s">
        <v>217</v>
      </c>
      <c r="M200" s="372" t="s">
        <v>234</v>
      </c>
      <c r="N200" s="516" t="s">
        <v>544</v>
      </c>
      <c r="O200" s="516"/>
      <c r="P200" s="371" t="s">
        <v>739</v>
      </c>
      <c r="Q200" s="517">
        <v>9682563.8499999996</v>
      </c>
      <c r="R200" s="517"/>
    </row>
    <row r="201" spans="2:18" ht="23.25" customHeight="1" x14ac:dyDescent="0.25">
      <c r="B201" s="515" t="s">
        <v>906</v>
      </c>
      <c r="C201" s="515"/>
      <c r="D201" s="515"/>
      <c r="E201" s="515"/>
      <c r="F201" s="515"/>
      <c r="G201" s="515"/>
      <c r="H201" s="516" t="s">
        <v>482</v>
      </c>
      <c r="I201" s="516"/>
      <c r="J201" s="516"/>
      <c r="K201" s="516"/>
      <c r="L201" s="371" t="s">
        <v>217</v>
      </c>
      <c r="M201" s="372" t="s">
        <v>234</v>
      </c>
      <c r="N201" s="516" t="s">
        <v>907</v>
      </c>
      <c r="O201" s="516"/>
      <c r="P201" s="371"/>
      <c r="Q201" s="517">
        <v>91392436.420000002</v>
      </c>
      <c r="R201" s="517"/>
    </row>
    <row r="202" spans="2:18" ht="45.75" customHeight="1" x14ac:dyDescent="0.25">
      <c r="B202" s="515" t="s">
        <v>908</v>
      </c>
      <c r="C202" s="515"/>
      <c r="D202" s="515"/>
      <c r="E202" s="515"/>
      <c r="F202" s="515"/>
      <c r="G202" s="515"/>
      <c r="H202" s="516" t="s">
        <v>482</v>
      </c>
      <c r="I202" s="516"/>
      <c r="J202" s="516"/>
      <c r="K202" s="516"/>
      <c r="L202" s="371" t="s">
        <v>217</v>
      </c>
      <c r="M202" s="372" t="s">
        <v>234</v>
      </c>
      <c r="N202" s="516" t="s">
        <v>909</v>
      </c>
      <c r="O202" s="516"/>
      <c r="P202" s="371"/>
      <c r="Q202" s="517">
        <v>37842975.159999996</v>
      </c>
      <c r="R202" s="517"/>
    </row>
    <row r="203" spans="2:18" ht="68.25" customHeight="1" x14ac:dyDescent="0.25">
      <c r="B203" s="515" t="s">
        <v>694</v>
      </c>
      <c r="C203" s="515"/>
      <c r="D203" s="515"/>
      <c r="E203" s="515"/>
      <c r="F203" s="515"/>
      <c r="G203" s="515"/>
      <c r="H203" s="516" t="s">
        <v>482</v>
      </c>
      <c r="I203" s="516"/>
      <c r="J203" s="516"/>
      <c r="K203" s="516"/>
      <c r="L203" s="371" t="s">
        <v>217</v>
      </c>
      <c r="M203" s="372" t="s">
        <v>234</v>
      </c>
      <c r="N203" s="516" t="s">
        <v>545</v>
      </c>
      <c r="O203" s="516"/>
      <c r="P203" s="364"/>
      <c r="Q203" s="517">
        <v>37842975.159999996</v>
      </c>
      <c r="R203" s="517"/>
    </row>
    <row r="204" spans="2:18" ht="34.5" customHeight="1" x14ac:dyDescent="0.25">
      <c r="B204" s="515" t="s">
        <v>830</v>
      </c>
      <c r="C204" s="515"/>
      <c r="D204" s="515"/>
      <c r="E204" s="515"/>
      <c r="F204" s="515"/>
      <c r="G204" s="515"/>
      <c r="H204" s="516" t="s">
        <v>482</v>
      </c>
      <c r="I204" s="516"/>
      <c r="J204" s="516"/>
      <c r="K204" s="516"/>
      <c r="L204" s="371" t="s">
        <v>217</v>
      </c>
      <c r="M204" s="372" t="s">
        <v>234</v>
      </c>
      <c r="N204" s="516" t="s">
        <v>545</v>
      </c>
      <c r="O204" s="516"/>
      <c r="P204" s="371" t="s">
        <v>739</v>
      </c>
      <c r="Q204" s="517">
        <v>37842975.159999996</v>
      </c>
      <c r="R204" s="517"/>
    </row>
    <row r="205" spans="2:18" ht="34.5" customHeight="1" x14ac:dyDescent="0.25">
      <c r="B205" s="515" t="s">
        <v>910</v>
      </c>
      <c r="C205" s="515"/>
      <c r="D205" s="515"/>
      <c r="E205" s="515"/>
      <c r="F205" s="515"/>
      <c r="G205" s="515"/>
      <c r="H205" s="516" t="s">
        <v>482</v>
      </c>
      <c r="I205" s="516"/>
      <c r="J205" s="516"/>
      <c r="K205" s="516"/>
      <c r="L205" s="371" t="s">
        <v>217</v>
      </c>
      <c r="M205" s="372" t="s">
        <v>234</v>
      </c>
      <c r="N205" s="516" t="s">
        <v>911</v>
      </c>
      <c r="O205" s="516"/>
      <c r="P205" s="371"/>
      <c r="Q205" s="517">
        <v>53549461.259999998</v>
      </c>
      <c r="R205" s="517"/>
    </row>
    <row r="206" spans="2:18" ht="57" customHeight="1" x14ac:dyDescent="0.25">
      <c r="B206" s="515" t="s">
        <v>693</v>
      </c>
      <c r="C206" s="515"/>
      <c r="D206" s="515"/>
      <c r="E206" s="515"/>
      <c r="F206" s="515"/>
      <c r="G206" s="515"/>
      <c r="H206" s="516" t="s">
        <v>482</v>
      </c>
      <c r="I206" s="516"/>
      <c r="J206" s="516"/>
      <c r="K206" s="516"/>
      <c r="L206" s="371" t="s">
        <v>217</v>
      </c>
      <c r="M206" s="372" t="s">
        <v>234</v>
      </c>
      <c r="N206" s="516" t="s">
        <v>546</v>
      </c>
      <c r="O206" s="516"/>
      <c r="P206" s="364"/>
      <c r="Q206" s="517">
        <v>47549461.259999998</v>
      </c>
      <c r="R206" s="517"/>
    </row>
    <row r="207" spans="2:18" ht="34.5" customHeight="1" x14ac:dyDescent="0.25">
      <c r="B207" s="515" t="s">
        <v>830</v>
      </c>
      <c r="C207" s="515"/>
      <c r="D207" s="515"/>
      <c r="E207" s="515"/>
      <c r="F207" s="515"/>
      <c r="G207" s="515"/>
      <c r="H207" s="516" t="s">
        <v>482</v>
      </c>
      <c r="I207" s="516"/>
      <c r="J207" s="516"/>
      <c r="K207" s="516"/>
      <c r="L207" s="371" t="s">
        <v>217</v>
      </c>
      <c r="M207" s="372" t="s">
        <v>234</v>
      </c>
      <c r="N207" s="516" t="s">
        <v>546</v>
      </c>
      <c r="O207" s="516"/>
      <c r="P207" s="371" t="s">
        <v>739</v>
      </c>
      <c r="Q207" s="517">
        <v>47549461.259999998</v>
      </c>
      <c r="R207" s="517"/>
    </row>
    <row r="208" spans="2:18" ht="57" customHeight="1" x14ac:dyDescent="0.25">
      <c r="B208" s="515" t="s">
        <v>1082</v>
      </c>
      <c r="C208" s="515"/>
      <c r="D208" s="515"/>
      <c r="E208" s="515"/>
      <c r="F208" s="515"/>
      <c r="G208" s="515"/>
      <c r="H208" s="516" t="s">
        <v>482</v>
      </c>
      <c r="I208" s="516"/>
      <c r="J208" s="516"/>
      <c r="K208" s="516"/>
      <c r="L208" s="371" t="s">
        <v>217</v>
      </c>
      <c r="M208" s="372" t="s">
        <v>234</v>
      </c>
      <c r="N208" s="516" t="s">
        <v>1083</v>
      </c>
      <c r="O208" s="516"/>
      <c r="P208" s="371"/>
      <c r="Q208" s="517">
        <v>6000000</v>
      </c>
      <c r="R208" s="517"/>
    </row>
    <row r="209" spans="2:18" ht="57" customHeight="1" x14ac:dyDescent="0.25">
      <c r="B209" s="515" t="s">
        <v>1082</v>
      </c>
      <c r="C209" s="515"/>
      <c r="D209" s="515"/>
      <c r="E209" s="515"/>
      <c r="F209" s="515"/>
      <c r="G209" s="515"/>
      <c r="H209" s="516" t="s">
        <v>482</v>
      </c>
      <c r="I209" s="516"/>
      <c r="J209" s="516"/>
      <c r="K209" s="516"/>
      <c r="L209" s="371" t="s">
        <v>217</v>
      </c>
      <c r="M209" s="372" t="s">
        <v>234</v>
      </c>
      <c r="N209" s="516" t="s">
        <v>1084</v>
      </c>
      <c r="O209" s="516"/>
      <c r="P209" s="364"/>
      <c r="Q209" s="517">
        <v>6000000</v>
      </c>
      <c r="R209" s="517"/>
    </row>
    <row r="210" spans="2:18" ht="34.5" customHeight="1" x14ac:dyDescent="0.25">
      <c r="B210" s="515" t="s">
        <v>830</v>
      </c>
      <c r="C210" s="515"/>
      <c r="D210" s="515"/>
      <c r="E210" s="515"/>
      <c r="F210" s="515"/>
      <c r="G210" s="515"/>
      <c r="H210" s="516" t="s">
        <v>482</v>
      </c>
      <c r="I210" s="516"/>
      <c r="J210" s="516"/>
      <c r="K210" s="516"/>
      <c r="L210" s="371" t="s">
        <v>217</v>
      </c>
      <c r="M210" s="372" t="s">
        <v>234</v>
      </c>
      <c r="N210" s="516" t="s">
        <v>1084</v>
      </c>
      <c r="O210" s="516"/>
      <c r="P210" s="371" t="s">
        <v>739</v>
      </c>
      <c r="Q210" s="517">
        <v>6000000</v>
      </c>
      <c r="R210" s="517"/>
    </row>
    <row r="211" spans="2:18" ht="15" customHeight="1" x14ac:dyDescent="0.25">
      <c r="B211" s="515" t="s">
        <v>839</v>
      </c>
      <c r="C211" s="515"/>
      <c r="D211" s="515"/>
      <c r="E211" s="515"/>
      <c r="F211" s="515"/>
      <c r="G211" s="515"/>
      <c r="H211" s="516" t="s">
        <v>482</v>
      </c>
      <c r="I211" s="516"/>
      <c r="J211" s="516"/>
      <c r="K211" s="516"/>
      <c r="L211" s="371" t="s">
        <v>217</v>
      </c>
      <c r="M211" s="372" t="s">
        <v>234</v>
      </c>
      <c r="N211" s="516" t="s">
        <v>840</v>
      </c>
      <c r="O211" s="516"/>
      <c r="P211" s="371"/>
      <c r="Q211" s="517">
        <v>15090638</v>
      </c>
      <c r="R211" s="517"/>
    </row>
    <row r="212" spans="2:18" ht="23.25" customHeight="1" x14ac:dyDescent="0.25">
      <c r="B212" s="515" t="s">
        <v>841</v>
      </c>
      <c r="C212" s="515"/>
      <c r="D212" s="515"/>
      <c r="E212" s="515"/>
      <c r="F212" s="515"/>
      <c r="G212" s="515"/>
      <c r="H212" s="516" t="s">
        <v>482</v>
      </c>
      <c r="I212" s="516"/>
      <c r="J212" s="516"/>
      <c r="K212" s="516"/>
      <c r="L212" s="371" t="s">
        <v>217</v>
      </c>
      <c r="M212" s="372" t="s">
        <v>234</v>
      </c>
      <c r="N212" s="516" t="s">
        <v>842</v>
      </c>
      <c r="O212" s="516"/>
      <c r="P212" s="371"/>
      <c r="Q212" s="517">
        <v>15090638</v>
      </c>
      <c r="R212" s="517"/>
    </row>
    <row r="213" spans="2:18" ht="23.25" customHeight="1" x14ac:dyDescent="0.25">
      <c r="B213" s="515" t="s">
        <v>752</v>
      </c>
      <c r="C213" s="515"/>
      <c r="D213" s="515"/>
      <c r="E213" s="515"/>
      <c r="F213" s="515"/>
      <c r="G213" s="515"/>
      <c r="H213" s="516" t="s">
        <v>482</v>
      </c>
      <c r="I213" s="516"/>
      <c r="J213" s="516"/>
      <c r="K213" s="516"/>
      <c r="L213" s="371" t="s">
        <v>217</v>
      </c>
      <c r="M213" s="372" t="s">
        <v>234</v>
      </c>
      <c r="N213" s="516" t="s">
        <v>738</v>
      </c>
      <c r="O213" s="516"/>
      <c r="P213" s="364"/>
      <c r="Q213" s="517">
        <v>13300000</v>
      </c>
      <c r="R213" s="517"/>
    </row>
    <row r="214" spans="2:18" ht="34.5" customHeight="1" x14ac:dyDescent="0.25">
      <c r="B214" s="515" t="s">
        <v>830</v>
      </c>
      <c r="C214" s="515"/>
      <c r="D214" s="515"/>
      <c r="E214" s="515"/>
      <c r="F214" s="515"/>
      <c r="G214" s="515"/>
      <c r="H214" s="516" t="s">
        <v>482</v>
      </c>
      <c r="I214" s="516"/>
      <c r="J214" s="516"/>
      <c r="K214" s="516"/>
      <c r="L214" s="371" t="s">
        <v>217</v>
      </c>
      <c r="M214" s="372" t="s">
        <v>234</v>
      </c>
      <c r="N214" s="516" t="s">
        <v>738</v>
      </c>
      <c r="O214" s="516"/>
      <c r="P214" s="371" t="s">
        <v>739</v>
      </c>
      <c r="Q214" s="517">
        <v>13300000</v>
      </c>
      <c r="R214" s="517"/>
    </row>
    <row r="215" spans="2:18" ht="45.75" customHeight="1" x14ac:dyDescent="0.25">
      <c r="B215" s="515" t="s">
        <v>1085</v>
      </c>
      <c r="C215" s="515"/>
      <c r="D215" s="515"/>
      <c r="E215" s="515"/>
      <c r="F215" s="515"/>
      <c r="G215" s="515"/>
      <c r="H215" s="516" t="s">
        <v>482</v>
      </c>
      <c r="I215" s="516"/>
      <c r="J215" s="516"/>
      <c r="K215" s="516"/>
      <c r="L215" s="371" t="s">
        <v>217</v>
      </c>
      <c r="M215" s="372" t="s">
        <v>234</v>
      </c>
      <c r="N215" s="516" t="s">
        <v>1086</v>
      </c>
      <c r="O215" s="516"/>
      <c r="P215" s="364"/>
      <c r="Q215" s="517">
        <v>1790638</v>
      </c>
      <c r="R215" s="517"/>
    </row>
    <row r="216" spans="2:18" ht="34.5" customHeight="1" x14ac:dyDescent="0.25">
      <c r="B216" s="515" t="s">
        <v>830</v>
      </c>
      <c r="C216" s="515"/>
      <c r="D216" s="515"/>
      <c r="E216" s="515"/>
      <c r="F216" s="515"/>
      <c r="G216" s="515"/>
      <c r="H216" s="516" t="s">
        <v>482</v>
      </c>
      <c r="I216" s="516"/>
      <c r="J216" s="516"/>
      <c r="K216" s="516"/>
      <c r="L216" s="371" t="s">
        <v>217</v>
      </c>
      <c r="M216" s="372" t="s">
        <v>234</v>
      </c>
      <c r="N216" s="516" t="s">
        <v>1086</v>
      </c>
      <c r="O216" s="516"/>
      <c r="P216" s="371" t="s">
        <v>739</v>
      </c>
      <c r="Q216" s="517">
        <v>1790638</v>
      </c>
      <c r="R216" s="517"/>
    </row>
    <row r="217" spans="2:18" ht="23.25" customHeight="1" x14ac:dyDescent="0.25">
      <c r="B217" s="515" t="s">
        <v>244</v>
      </c>
      <c r="C217" s="515"/>
      <c r="D217" s="515"/>
      <c r="E217" s="515"/>
      <c r="F217" s="515"/>
      <c r="G217" s="515"/>
      <c r="H217" s="516" t="s">
        <v>482</v>
      </c>
      <c r="I217" s="516"/>
      <c r="J217" s="516"/>
      <c r="K217" s="516"/>
      <c r="L217" s="371" t="s">
        <v>217</v>
      </c>
      <c r="M217" s="372" t="s">
        <v>245</v>
      </c>
      <c r="N217" s="516"/>
      <c r="O217" s="516"/>
      <c r="P217" s="371"/>
      <c r="Q217" s="517">
        <v>3350000</v>
      </c>
      <c r="R217" s="517"/>
    </row>
    <row r="218" spans="2:18" ht="57" customHeight="1" x14ac:dyDescent="0.25">
      <c r="B218" s="515" t="s">
        <v>867</v>
      </c>
      <c r="C218" s="515"/>
      <c r="D218" s="515"/>
      <c r="E218" s="515"/>
      <c r="F218" s="515"/>
      <c r="G218" s="515"/>
      <c r="H218" s="516" t="s">
        <v>482</v>
      </c>
      <c r="I218" s="516"/>
      <c r="J218" s="516"/>
      <c r="K218" s="516"/>
      <c r="L218" s="371" t="s">
        <v>217</v>
      </c>
      <c r="M218" s="372" t="s">
        <v>245</v>
      </c>
      <c r="N218" s="516" t="s">
        <v>868</v>
      </c>
      <c r="O218" s="516"/>
      <c r="P218" s="371"/>
      <c r="Q218" s="517">
        <v>3100000</v>
      </c>
      <c r="R218" s="517"/>
    </row>
    <row r="219" spans="2:18" ht="79.5" customHeight="1" x14ac:dyDescent="0.25">
      <c r="B219" s="515" t="s">
        <v>733</v>
      </c>
      <c r="C219" s="515"/>
      <c r="D219" s="515"/>
      <c r="E219" s="515"/>
      <c r="F219" s="515"/>
      <c r="G219" s="515"/>
      <c r="H219" s="516" t="s">
        <v>482</v>
      </c>
      <c r="I219" s="516"/>
      <c r="J219" s="516"/>
      <c r="K219" s="516"/>
      <c r="L219" s="371" t="s">
        <v>217</v>
      </c>
      <c r="M219" s="372" t="s">
        <v>245</v>
      </c>
      <c r="N219" s="516" t="s">
        <v>869</v>
      </c>
      <c r="O219" s="516"/>
      <c r="P219" s="371"/>
      <c r="Q219" s="517">
        <v>3100000</v>
      </c>
      <c r="R219" s="517"/>
    </row>
    <row r="220" spans="2:18" ht="79.5" customHeight="1" x14ac:dyDescent="0.25">
      <c r="B220" s="515" t="s">
        <v>733</v>
      </c>
      <c r="C220" s="515"/>
      <c r="D220" s="515"/>
      <c r="E220" s="515"/>
      <c r="F220" s="515"/>
      <c r="G220" s="515"/>
      <c r="H220" s="516" t="s">
        <v>482</v>
      </c>
      <c r="I220" s="516"/>
      <c r="J220" s="516"/>
      <c r="K220" s="516"/>
      <c r="L220" s="371" t="s">
        <v>217</v>
      </c>
      <c r="M220" s="372" t="s">
        <v>245</v>
      </c>
      <c r="N220" s="516" t="s">
        <v>542</v>
      </c>
      <c r="O220" s="516"/>
      <c r="P220" s="364"/>
      <c r="Q220" s="517">
        <v>3100000</v>
      </c>
      <c r="R220" s="517"/>
    </row>
    <row r="221" spans="2:18" ht="34.5" customHeight="1" x14ac:dyDescent="0.25">
      <c r="B221" s="515" t="s">
        <v>830</v>
      </c>
      <c r="C221" s="515"/>
      <c r="D221" s="515"/>
      <c r="E221" s="515"/>
      <c r="F221" s="515"/>
      <c r="G221" s="515"/>
      <c r="H221" s="516" t="s">
        <v>482</v>
      </c>
      <c r="I221" s="516"/>
      <c r="J221" s="516"/>
      <c r="K221" s="516"/>
      <c r="L221" s="371" t="s">
        <v>217</v>
      </c>
      <c r="M221" s="372" t="s">
        <v>245</v>
      </c>
      <c r="N221" s="516" t="s">
        <v>542</v>
      </c>
      <c r="O221" s="516"/>
      <c r="P221" s="371" t="s">
        <v>739</v>
      </c>
      <c r="Q221" s="517">
        <v>3100000</v>
      </c>
      <c r="R221" s="517"/>
    </row>
    <row r="222" spans="2:18" ht="34.5" customHeight="1" x14ac:dyDescent="0.25">
      <c r="B222" s="515" t="s">
        <v>912</v>
      </c>
      <c r="C222" s="515"/>
      <c r="D222" s="515"/>
      <c r="E222" s="515"/>
      <c r="F222" s="515"/>
      <c r="G222" s="515"/>
      <c r="H222" s="516" t="s">
        <v>482</v>
      </c>
      <c r="I222" s="516"/>
      <c r="J222" s="516"/>
      <c r="K222" s="516"/>
      <c r="L222" s="371" t="s">
        <v>217</v>
      </c>
      <c r="M222" s="372" t="s">
        <v>245</v>
      </c>
      <c r="N222" s="516" t="s">
        <v>913</v>
      </c>
      <c r="O222" s="516"/>
      <c r="P222" s="371"/>
      <c r="Q222" s="517">
        <v>150000</v>
      </c>
      <c r="R222" s="517"/>
    </row>
    <row r="223" spans="2:18" ht="45.75" customHeight="1" x14ac:dyDescent="0.25">
      <c r="B223" s="515" t="s">
        <v>914</v>
      </c>
      <c r="C223" s="515"/>
      <c r="D223" s="515"/>
      <c r="E223" s="515"/>
      <c r="F223" s="515"/>
      <c r="G223" s="515"/>
      <c r="H223" s="516" t="s">
        <v>482</v>
      </c>
      <c r="I223" s="516"/>
      <c r="J223" s="516"/>
      <c r="K223" s="516"/>
      <c r="L223" s="371" t="s">
        <v>217</v>
      </c>
      <c r="M223" s="372" t="s">
        <v>245</v>
      </c>
      <c r="N223" s="516" t="s">
        <v>915</v>
      </c>
      <c r="O223" s="516"/>
      <c r="P223" s="371"/>
      <c r="Q223" s="517">
        <v>150000</v>
      </c>
      <c r="R223" s="517"/>
    </row>
    <row r="224" spans="2:18" ht="45.75" customHeight="1" x14ac:dyDescent="0.25">
      <c r="B224" s="515" t="s">
        <v>916</v>
      </c>
      <c r="C224" s="515"/>
      <c r="D224" s="515"/>
      <c r="E224" s="515"/>
      <c r="F224" s="515"/>
      <c r="G224" s="515"/>
      <c r="H224" s="516" t="s">
        <v>482</v>
      </c>
      <c r="I224" s="516"/>
      <c r="J224" s="516"/>
      <c r="K224" s="516"/>
      <c r="L224" s="371" t="s">
        <v>217</v>
      </c>
      <c r="M224" s="372" t="s">
        <v>245</v>
      </c>
      <c r="N224" s="516" t="s">
        <v>917</v>
      </c>
      <c r="O224" s="516"/>
      <c r="P224" s="364"/>
      <c r="Q224" s="517">
        <v>150000</v>
      </c>
      <c r="R224" s="517"/>
    </row>
    <row r="225" spans="2:18" ht="34.5" customHeight="1" x14ac:dyDescent="0.25">
      <c r="B225" s="515" t="s">
        <v>830</v>
      </c>
      <c r="C225" s="515"/>
      <c r="D225" s="515"/>
      <c r="E225" s="515"/>
      <c r="F225" s="515"/>
      <c r="G225" s="515"/>
      <c r="H225" s="516" t="s">
        <v>482</v>
      </c>
      <c r="I225" s="516"/>
      <c r="J225" s="516"/>
      <c r="K225" s="516"/>
      <c r="L225" s="371" t="s">
        <v>217</v>
      </c>
      <c r="M225" s="372" t="s">
        <v>245</v>
      </c>
      <c r="N225" s="516" t="s">
        <v>917</v>
      </c>
      <c r="O225" s="516"/>
      <c r="P225" s="371" t="s">
        <v>739</v>
      </c>
      <c r="Q225" s="517">
        <v>150000</v>
      </c>
      <c r="R225" s="517"/>
    </row>
    <row r="226" spans="2:18" ht="34.5" customHeight="1" x14ac:dyDescent="0.25">
      <c r="B226" s="515" t="s">
        <v>918</v>
      </c>
      <c r="C226" s="515"/>
      <c r="D226" s="515"/>
      <c r="E226" s="515"/>
      <c r="F226" s="515"/>
      <c r="G226" s="515"/>
      <c r="H226" s="516" t="s">
        <v>482</v>
      </c>
      <c r="I226" s="516"/>
      <c r="J226" s="516"/>
      <c r="K226" s="516"/>
      <c r="L226" s="371" t="s">
        <v>217</v>
      </c>
      <c r="M226" s="372" t="s">
        <v>245</v>
      </c>
      <c r="N226" s="516" t="s">
        <v>919</v>
      </c>
      <c r="O226" s="516"/>
      <c r="P226" s="371"/>
      <c r="Q226" s="517">
        <v>100000</v>
      </c>
      <c r="R226" s="517"/>
    </row>
    <row r="227" spans="2:18" ht="45.75" customHeight="1" x14ac:dyDescent="0.25">
      <c r="B227" s="515" t="s">
        <v>920</v>
      </c>
      <c r="C227" s="515"/>
      <c r="D227" s="515"/>
      <c r="E227" s="515"/>
      <c r="F227" s="515"/>
      <c r="G227" s="515"/>
      <c r="H227" s="516" t="s">
        <v>482</v>
      </c>
      <c r="I227" s="516"/>
      <c r="J227" s="516"/>
      <c r="K227" s="516"/>
      <c r="L227" s="371" t="s">
        <v>217</v>
      </c>
      <c r="M227" s="372" t="s">
        <v>245</v>
      </c>
      <c r="N227" s="516" t="s">
        <v>921</v>
      </c>
      <c r="O227" s="516"/>
      <c r="P227" s="371"/>
      <c r="Q227" s="517">
        <v>100000</v>
      </c>
      <c r="R227" s="517"/>
    </row>
    <row r="228" spans="2:18" ht="45.75" customHeight="1" x14ac:dyDescent="0.25">
      <c r="B228" s="515" t="s">
        <v>692</v>
      </c>
      <c r="C228" s="515"/>
      <c r="D228" s="515"/>
      <c r="E228" s="515"/>
      <c r="F228" s="515"/>
      <c r="G228" s="515"/>
      <c r="H228" s="516" t="s">
        <v>482</v>
      </c>
      <c r="I228" s="516"/>
      <c r="J228" s="516"/>
      <c r="K228" s="516"/>
      <c r="L228" s="371" t="s">
        <v>217</v>
      </c>
      <c r="M228" s="372" t="s">
        <v>245</v>
      </c>
      <c r="N228" s="516" t="s">
        <v>547</v>
      </c>
      <c r="O228" s="516"/>
      <c r="P228" s="364"/>
      <c r="Q228" s="517">
        <v>100000</v>
      </c>
      <c r="R228" s="517"/>
    </row>
    <row r="229" spans="2:18" ht="34.5" customHeight="1" x14ac:dyDescent="0.25">
      <c r="B229" s="515" t="s">
        <v>830</v>
      </c>
      <c r="C229" s="515"/>
      <c r="D229" s="515"/>
      <c r="E229" s="515"/>
      <c r="F229" s="515"/>
      <c r="G229" s="515"/>
      <c r="H229" s="516" t="s">
        <v>482</v>
      </c>
      <c r="I229" s="516"/>
      <c r="J229" s="516"/>
      <c r="K229" s="516"/>
      <c r="L229" s="371" t="s">
        <v>217</v>
      </c>
      <c r="M229" s="372" t="s">
        <v>245</v>
      </c>
      <c r="N229" s="516" t="s">
        <v>547</v>
      </c>
      <c r="O229" s="516"/>
      <c r="P229" s="371" t="s">
        <v>739</v>
      </c>
      <c r="Q229" s="517">
        <v>100000</v>
      </c>
      <c r="R229" s="517"/>
    </row>
    <row r="230" spans="2:18" ht="15" customHeight="1" x14ac:dyDescent="0.25">
      <c r="B230" s="515" t="s">
        <v>922</v>
      </c>
      <c r="C230" s="515"/>
      <c r="D230" s="515"/>
      <c r="E230" s="515"/>
      <c r="F230" s="515"/>
      <c r="G230" s="515"/>
      <c r="H230" s="516" t="s">
        <v>482</v>
      </c>
      <c r="I230" s="516"/>
      <c r="J230" s="516"/>
      <c r="K230" s="516"/>
      <c r="L230" s="371" t="s">
        <v>219</v>
      </c>
      <c r="M230" s="371"/>
      <c r="N230" s="516"/>
      <c r="O230" s="516"/>
      <c r="P230" s="371"/>
      <c r="Q230" s="517">
        <v>120830136.73999999</v>
      </c>
      <c r="R230" s="517"/>
    </row>
    <row r="231" spans="2:18" ht="15" customHeight="1" x14ac:dyDescent="0.25">
      <c r="B231" s="515" t="s">
        <v>247</v>
      </c>
      <c r="C231" s="515"/>
      <c r="D231" s="515"/>
      <c r="E231" s="515"/>
      <c r="F231" s="515"/>
      <c r="G231" s="515"/>
      <c r="H231" s="516" t="s">
        <v>482</v>
      </c>
      <c r="I231" s="516"/>
      <c r="J231" s="516"/>
      <c r="K231" s="516"/>
      <c r="L231" s="371" t="s">
        <v>219</v>
      </c>
      <c r="M231" s="372" t="s">
        <v>210</v>
      </c>
      <c r="N231" s="516"/>
      <c r="O231" s="516"/>
      <c r="P231" s="371"/>
      <c r="Q231" s="517">
        <v>7238836.8499999996</v>
      </c>
      <c r="R231" s="517"/>
    </row>
    <row r="232" spans="2:18" ht="23.25" customHeight="1" x14ac:dyDescent="0.25">
      <c r="B232" s="515" t="s">
        <v>923</v>
      </c>
      <c r="C232" s="515"/>
      <c r="D232" s="515"/>
      <c r="E232" s="515"/>
      <c r="F232" s="515"/>
      <c r="G232" s="515"/>
      <c r="H232" s="516" t="s">
        <v>482</v>
      </c>
      <c r="I232" s="516"/>
      <c r="J232" s="516"/>
      <c r="K232" s="516"/>
      <c r="L232" s="371" t="s">
        <v>219</v>
      </c>
      <c r="M232" s="372" t="s">
        <v>210</v>
      </c>
      <c r="N232" s="516" t="s">
        <v>924</v>
      </c>
      <c r="O232" s="516"/>
      <c r="P232" s="371"/>
      <c r="Q232" s="517">
        <v>5667545.25</v>
      </c>
      <c r="R232" s="517"/>
    </row>
    <row r="233" spans="2:18" ht="34.5" customHeight="1" x14ac:dyDescent="0.25">
      <c r="B233" s="515" t="s">
        <v>925</v>
      </c>
      <c r="C233" s="515"/>
      <c r="D233" s="515"/>
      <c r="E233" s="515"/>
      <c r="F233" s="515"/>
      <c r="G233" s="515"/>
      <c r="H233" s="516" t="s">
        <v>482</v>
      </c>
      <c r="I233" s="516"/>
      <c r="J233" s="516"/>
      <c r="K233" s="516"/>
      <c r="L233" s="371" t="s">
        <v>219</v>
      </c>
      <c r="M233" s="372" t="s">
        <v>210</v>
      </c>
      <c r="N233" s="516" t="s">
        <v>926</v>
      </c>
      <c r="O233" s="516"/>
      <c r="P233" s="371"/>
      <c r="Q233" s="517">
        <v>5667545.25</v>
      </c>
      <c r="R233" s="517"/>
    </row>
    <row r="234" spans="2:18" ht="79.5" customHeight="1" x14ac:dyDescent="0.25">
      <c r="B234" s="515" t="s">
        <v>691</v>
      </c>
      <c r="C234" s="515"/>
      <c r="D234" s="515"/>
      <c r="E234" s="515"/>
      <c r="F234" s="515"/>
      <c r="G234" s="515"/>
      <c r="H234" s="516" t="s">
        <v>482</v>
      </c>
      <c r="I234" s="516"/>
      <c r="J234" s="516"/>
      <c r="K234" s="516"/>
      <c r="L234" s="371" t="s">
        <v>219</v>
      </c>
      <c r="M234" s="372" t="s">
        <v>210</v>
      </c>
      <c r="N234" s="516" t="s">
        <v>548</v>
      </c>
      <c r="O234" s="516"/>
      <c r="P234" s="364"/>
      <c r="Q234" s="517">
        <v>5667545.25</v>
      </c>
      <c r="R234" s="517"/>
    </row>
    <row r="235" spans="2:18" ht="34.5" customHeight="1" x14ac:dyDescent="0.25">
      <c r="B235" s="515" t="s">
        <v>830</v>
      </c>
      <c r="C235" s="515"/>
      <c r="D235" s="515"/>
      <c r="E235" s="515"/>
      <c r="F235" s="515"/>
      <c r="G235" s="515"/>
      <c r="H235" s="516" t="s">
        <v>482</v>
      </c>
      <c r="I235" s="516"/>
      <c r="J235" s="516"/>
      <c r="K235" s="516"/>
      <c r="L235" s="371" t="s">
        <v>219</v>
      </c>
      <c r="M235" s="372" t="s">
        <v>210</v>
      </c>
      <c r="N235" s="516" t="s">
        <v>548</v>
      </c>
      <c r="O235" s="516"/>
      <c r="P235" s="371" t="s">
        <v>739</v>
      </c>
      <c r="Q235" s="517">
        <v>5667545.25</v>
      </c>
      <c r="R235" s="517"/>
    </row>
    <row r="236" spans="2:18" ht="23.25" customHeight="1" x14ac:dyDescent="0.25">
      <c r="B236" s="515" t="s">
        <v>1032</v>
      </c>
      <c r="C236" s="515"/>
      <c r="D236" s="515"/>
      <c r="E236" s="515"/>
      <c r="F236" s="515"/>
      <c r="G236" s="515"/>
      <c r="H236" s="516" t="s">
        <v>482</v>
      </c>
      <c r="I236" s="516"/>
      <c r="J236" s="516"/>
      <c r="K236" s="516"/>
      <c r="L236" s="371" t="s">
        <v>219</v>
      </c>
      <c r="M236" s="372" t="s">
        <v>210</v>
      </c>
      <c r="N236" s="516" t="s">
        <v>1033</v>
      </c>
      <c r="O236" s="516"/>
      <c r="P236" s="371"/>
      <c r="Q236" s="517">
        <v>1000000</v>
      </c>
      <c r="R236" s="517"/>
    </row>
    <row r="237" spans="2:18" ht="23.25" customHeight="1" x14ac:dyDescent="0.25">
      <c r="B237" s="515" t="s">
        <v>1032</v>
      </c>
      <c r="C237" s="515"/>
      <c r="D237" s="515"/>
      <c r="E237" s="515"/>
      <c r="F237" s="515"/>
      <c r="G237" s="515"/>
      <c r="H237" s="516" t="s">
        <v>482</v>
      </c>
      <c r="I237" s="516"/>
      <c r="J237" s="516"/>
      <c r="K237" s="516"/>
      <c r="L237" s="371" t="s">
        <v>219</v>
      </c>
      <c r="M237" s="372" t="s">
        <v>210</v>
      </c>
      <c r="N237" s="516" t="s">
        <v>1034</v>
      </c>
      <c r="O237" s="516"/>
      <c r="P237" s="371"/>
      <c r="Q237" s="517">
        <v>1000000</v>
      </c>
      <c r="R237" s="517"/>
    </row>
    <row r="238" spans="2:18" ht="23.25" customHeight="1" x14ac:dyDescent="0.25">
      <c r="B238" s="515" t="s">
        <v>1032</v>
      </c>
      <c r="C238" s="515"/>
      <c r="D238" s="515"/>
      <c r="E238" s="515"/>
      <c r="F238" s="515"/>
      <c r="G238" s="515"/>
      <c r="H238" s="516" t="s">
        <v>482</v>
      </c>
      <c r="I238" s="516"/>
      <c r="J238" s="516"/>
      <c r="K238" s="516"/>
      <c r="L238" s="371" t="s">
        <v>219</v>
      </c>
      <c r="M238" s="372" t="s">
        <v>210</v>
      </c>
      <c r="N238" s="516" t="s">
        <v>1035</v>
      </c>
      <c r="O238" s="516"/>
      <c r="P238" s="371"/>
      <c r="Q238" s="517">
        <v>1000000</v>
      </c>
      <c r="R238" s="517"/>
    </row>
    <row r="239" spans="2:18" ht="23.25" customHeight="1" x14ac:dyDescent="0.25">
      <c r="B239" s="515" t="s">
        <v>1036</v>
      </c>
      <c r="C239" s="515"/>
      <c r="D239" s="515"/>
      <c r="E239" s="515"/>
      <c r="F239" s="515"/>
      <c r="G239" s="515"/>
      <c r="H239" s="516" t="s">
        <v>482</v>
      </c>
      <c r="I239" s="516"/>
      <c r="J239" s="516"/>
      <c r="K239" s="516"/>
      <c r="L239" s="371" t="s">
        <v>219</v>
      </c>
      <c r="M239" s="372" t="s">
        <v>210</v>
      </c>
      <c r="N239" s="516" t="s">
        <v>1037</v>
      </c>
      <c r="O239" s="516"/>
      <c r="P239" s="364"/>
      <c r="Q239" s="517">
        <v>1000000</v>
      </c>
      <c r="R239" s="517"/>
    </row>
    <row r="240" spans="2:18" ht="15" customHeight="1" x14ac:dyDescent="0.25">
      <c r="B240" s="515" t="s">
        <v>934</v>
      </c>
      <c r="C240" s="515"/>
      <c r="D240" s="515"/>
      <c r="E240" s="515"/>
      <c r="F240" s="515"/>
      <c r="G240" s="515"/>
      <c r="H240" s="516" t="s">
        <v>482</v>
      </c>
      <c r="I240" s="516"/>
      <c r="J240" s="516"/>
      <c r="K240" s="516"/>
      <c r="L240" s="371" t="s">
        <v>219</v>
      </c>
      <c r="M240" s="372" t="s">
        <v>210</v>
      </c>
      <c r="N240" s="516" t="s">
        <v>1037</v>
      </c>
      <c r="O240" s="516"/>
      <c r="P240" s="371" t="s">
        <v>935</v>
      </c>
      <c r="Q240" s="517">
        <v>1000000</v>
      </c>
      <c r="R240" s="517"/>
    </row>
    <row r="241" spans="2:18" ht="15" customHeight="1" x14ac:dyDescent="0.25">
      <c r="B241" s="515" t="s">
        <v>839</v>
      </c>
      <c r="C241" s="515"/>
      <c r="D241" s="515"/>
      <c r="E241" s="515"/>
      <c r="F241" s="515"/>
      <c r="G241" s="515"/>
      <c r="H241" s="516" t="s">
        <v>482</v>
      </c>
      <c r="I241" s="516"/>
      <c r="J241" s="516"/>
      <c r="K241" s="516"/>
      <c r="L241" s="371" t="s">
        <v>219</v>
      </c>
      <c r="M241" s="372" t="s">
        <v>210</v>
      </c>
      <c r="N241" s="516" t="s">
        <v>840</v>
      </c>
      <c r="O241" s="516"/>
      <c r="P241" s="371"/>
      <c r="Q241" s="517">
        <v>571291.6</v>
      </c>
      <c r="R241" s="517"/>
    </row>
    <row r="242" spans="2:18" ht="23.25" customHeight="1" x14ac:dyDescent="0.25">
      <c r="B242" s="515" t="s">
        <v>841</v>
      </c>
      <c r="C242" s="515"/>
      <c r="D242" s="515"/>
      <c r="E242" s="515"/>
      <c r="F242" s="515"/>
      <c r="G242" s="515"/>
      <c r="H242" s="516" t="s">
        <v>482</v>
      </c>
      <c r="I242" s="516"/>
      <c r="J242" s="516"/>
      <c r="K242" s="516"/>
      <c r="L242" s="371" t="s">
        <v>219</v>
      </c>
      <c r="M242" s="372" t="s">
        <v>210</v>
      </c>
      <c r="N242" s="516" t="s">
        <v>842</v>
      </c>
      <c r="O242" s="516"/>
      <c r="P242" s="371"/>
      <c r="Q242" s="517">
        <v>571291.6</v>
      </c>
      <c r="R242" s="517"/>
    </row>
    <row r="243" spans="2:18" ht="68.25" customHeight="1" x14ac:dyDescent="0.25">
      <c r="B243" s="515" t="s">
        <v>1087</v>
      </c>
      <c r="C243" s="515"/>
      <c r="D243" s="515"/>
      <c r="E243" s="515"/>
      <c r="F243" s="515"/>
      <c r="G243" s="515"/>
      <c r="H243" s="516" t="s">
        <v>482</v>
      </c>
      <c r="I243" s="516"/>
      <c r="J243" s="516"/>
      <c r="K243" s="516"/>
      <c r="L243" s="371" t="s">
        <v>219</v>
      </c>
      <c r="M243" s="372" t="s">
        <v>210</v>
      </c>
      <c r="N243" s="516" t="s">
        <v>1088</v>
      </c>
      <c r="O243" s="516"/>
      <c r="P243" s="364"/>
      <c r="Q243" s="517">
        <v>571291.6</v>
      </c>
      <c r="R243" s="517"/>
    </row>
    <row r="244" spans="2:18" ht="34.5" customHeight="1" x14ac:dyDescent="0.25">
      <c r="B244" s="515" t="s">
        <v>830</v>
      </c>
      <c r="C244" s="515"/>
      <c r="D244" s="515"/>
      <c r="E244" s="515"/>
      <c r="F244" s="515"/>
      <c r="G244" s="515"/>
      <c r="H244" s="516" t="s">
        <v>482</v>
      </c>
      <c r="I244" s="516"/>
      <c r="J244" s="516"/>
      <c r="K244" s="516"/>
      <c r="L244" s="371" t="s">
        <v>219</v>
      </c>
      <c r="M244" s="372" t="s">
        <v>210</v>
      </c>
      <c r="N244" s="516" t="s">
        <v>1088</v>
      </c>
      <c r="O244" s="516"/>
      <c r="P244" s="371" t="s">
        <v>739</v>
      </c>
      <c r="Q244" s="517">
        <v>571291.6</v>
      </c>
      <c r="R244" s="517"/>
    </row>
    <row r="245" spans="2:18" ht="15" customHeight="1" x14ac:dyDescent="0.25">
      <c r="B245" s="515" t="s">
        <v>248</v>
      </c>
      <c r="C245" s="515"/>
      <c r="D245" s="515"/>
      <c r="E245" s="515"/>
      <c r="F245" s="515"/>
      <c r="G245" s="515"/>
      <c r="H245" s="516" t="s">
        <v>482</v>
      </c>
      <c r="I245" s="516"/>
      <c r="J245" s="516"/>
      <c r="K245" s="516"/>
      <c r="L245" s="371" t="s">
        <v>219</v>
      </c>
      <c r="M245" s="372" t="s">
        <v>213</v>
      </c>
      <c r="N245" s="516"/>
      <c r="O245" s="516"/>
      <c r="P245" s="371"/>
      <c r="Q245" s="517">
        <v>33568000</v>
      </c>
      <c r="R245" s="517"/>
    </row>
    <row r="246" spans="2:18" ht="23.25" customHeight="1" x14ac:dyDescent="0.25">
      <c r="B246" s="515" t="s">
        <v>923</v>
      </c>
      <c r="C246" s="515"/>
      <c r="D246" s="515"/>
      <c r="E246" s="515"/>
      <c r="F246" s="515"/>
      <c r="G246" s="515"/>
      <c r="H246" s="516" t="s">
        <v>482</v>
      </c>
      <c r="I246" s="516"/>
      <c r="J246" s="516"/>
      <c r="K246" s="516"/>
      <c r="L246" s="371" t="s">
        <v>219</v>
      </c>
      <c r="M246" s="372" t="s">
        <v>213</v>
      </c>
      <c r="N246" s="516" t="s">
        <v>924</v>
      </c>
      <c r="O246" s="516"/>
      <c r="P246" s="371"/>
      <c r="Q246" s="517">
        <v>33568000</v>
      </c>
      <c r="R246" s="517"/>
    </row>
    <row r="247" spans="2:18" ht="34.5" customHeight="1" x14ac:dyDescent="0.25">
      <c r="B247" s="515" t="s">
        <v>927</v>
      </c>
      <c r="C247" s="515"/>
      <c r="D247" s="515"/>
      <c r="E247" s="515"/>
      <c r="F247" s="515"/>
      <c r="G247" s="515"/>
      <c r="H247" s="516" t="s">
        <v>482</v>
      </c>
      <c r="I247" s="516"/>
      <c r="J247" s="516"/>
      <c r="K247" s="516"/>
      <c r="L247" s="371" t="s">
        <v>219</v>
      </c>
      <c r="M247" s="372" t="s">
        <v>213</v>
      </c>
      <c r="N247" s="516" t="s">
        <v>928</v>
      </c>
      <c r="O247" s="516"/>
      <c r="P247" s="371"/>
      <c r="Q247" s="517">
        <v>20831000</v>
      </c>
      <c r="R247" s="517"/>
    </row>
    <row r="248" spans="2:18" ht="34.5" customHeight="1" x14ac:dyDescent="0.25">
      <c r="B248" s="515" t="s">
        <v>1089</v>
      </c>
      <c r="C248" s="515"/>
      <c r="D248" s="515"/>
      <c r="E248" s="515"/>
      <c r="F248" s="515"/>
      <c r="G248" s="515"/>
      <c r="H248" s="516" t="s">
        <v>482</v>
      </c>
      <c r="I248" s="516"/>
      <c r="J248" s="516"/>
      <c r="K248" s="516"/>
      <c r="L248" s="371" t="s">
        <v>219</v>
      </c>
      <c r="M248" s="372" t="s">
        <v>213</v>
      </c>
      <c r="N248" s="516" t="s">
        <v>1090</v>
      </c>
      <c r="O248" s="516"/>
      <c r="P248" s="364"/>
      <c r="Q248" s="517">
        <v>1160140.3899999999</v>
      </c>
      <c r="R248" s="517"/>
    </row>
    <row r="249" spans="2:18" ht="34.5" customHeight="1" x14ac:dyDescent="0.25">
      <c r="B249" s="515" t="s">
        <v>830</v>
      </c>
      <c r="C249" s="515"/>
      <c r="D249" s="515"/>
      <c r="E249" s="515"/>
      <c r="F249" s="515"/>
      <c r="G249" s="515"/>
      <c r="H249" s="516" t="s">
        <v>482</v>
      </c>
      <c r="I249" s="516"/>
      <c r="J249" s="516"/>
      <c r="K249" s="516"/>
      <c r="L249" s="371" t="s">
        <v>219</v>
      </c>
      <c r="M249" s="372" t="s">
        <v>213</v>
      </c>
      <c r="N249" s="516" t="s">
        <v>1090</v>
      </c>
      <c r="O249" s="516"/>
      <c r="P249" s="371" t="s">
        <v>739</v>
      </c>
      <c r="Q249" s="517">
        <v>1160140.3899999999</v>
      </c>
      <c r="R249" s="517"/>
    </row>
    <row r="250" spans="2:18" ht="68.25" customHeight="1" x14ac:dyDescent="0.25">
      <c r="B250" s="515" t="s">
        <v>929</v>
      </c>
      <c r="C250" s="515"/>
      <c r="D250" s="515"/>
      <c r="E250" s="515"/>
      <c r="F250" s="515"/>
      <c r="G250" s="515"/>
      <c r="H250" s="516" t="s">
        <v>482</v>
      </c>
      <c r="I250" s="516"/>
      <c r="J250" s="516"/>
      <c r="K250" s="516"/>
      <c r="L250" s="371" t="s">
        <v>219</v>
      </c>
      <c r="M250" s="372" t="s">
        <v>213</v>
      </c>
      <c r="N250" s="516" t="s">
        <v>549</v>
      </c>
      <c r="O250" s="516"/>
      <c r="P250" s="364"/>
      <c r="Q250" s="517">
        <v>13102859.609999999</v>
      </c>
      <c r="R250" s="517"/>
    </row>
    <row r="251" spans="2:18" ht="34.5" customHeight="1" x14ac:dyDescent="0.25">
      <c r="B251" s="515" t="s">
        <v>830</v>
      </c>
      <c r="C251" s="515"/>
      <c r="D251" s="515"/>
      <c r="E251" s="515"/>
      <c r="F251" s="515"/>
      <c r="G251" s="515"/>
      <c r="H251" s="516" t="s">
        <v>482</v>
      </c>
      <c r="I251" s="516"/>
      <c r="J251" s="516"/>
      <c r="K251" s="516"/>
      <c r="L251" s="371" t="s">
        <v>219</v>
      </c>
      <c r="M251" s="372" t="s">
        <v>213</v>
      </c>
      <c r="N251" s="516" t="s">
        <v>549</v>
      </c>
      <c r="O251" s="516"/>
      <c r="P251" s="371" t="s">
        <v>739</v>
      </c>
      <c r="Q251" s="517">
        <v>13102859.609999999</v>
      </c>
      <c r="R251" s="517"/>
    </row>
    <row r="252" spans="2:18" ht="79.5" customHeight="1" x14ac:dyDescent="0.25">
      <c r="B252" s="515" t="s">
        <v>703</v>
      </c>
      <c r="C252" s="515"/>
      <c r="D252" s="515"/>
      <c r="E252" s="515"/>
      <c r="F252" s="515"/>
      <c r="G252" s="515"/>
      <c r="H252" s="516" t="s">
        <v>482</v>
      </c>
      <c r="I252" s="516"/>
      <c r="J252" s="516"/>
      <c r="K252" s="516"/>
      <c r="L252" s="371" t="s">
        <v>219</v>
      </c>
      <c r="M252" s="372" t="s">
        <v>213</v>
      </c>
      <c r="N252" s="516" t="s">
        <v>550</v>
      </c>
      <c r="O252" s="516"/>
      <c r="P252" s="364"/>
      <c r="Q252" s="517">
        <v>6568000</v>
      </c>
      <c r="R252" s="517"/>
    </row>
    <row r="253" spans="2:18" ht="34.5" customHeight="1" x14ac:dyDescent="0.25">
      <c r="B253" s="515" t="s">
        <v>830</v>
      </c>
      <c r="C253" s="515"/>
      <c r="D253" s="515"/>
      <c r="E253" s="515"/>
      <c r="F253" s="515"/>
      <c r="G253" s="515"/>
      <c r="H253" s="516" t="s">
        <v>482</v>
      </c>
      <c r="I253" s="516"/>
      <c r="J253" s="516"/>
      <c r="K253" s="516"/>
      <c r="L253" s="371" t="s">
        <v>219</v>
      </c>
      <c r="M253" s="372" t="s">
        <v>213</v>
      </c>
      <c r="N253" s="516" t="s">
        <v>550</v>
      </c>
      <c r="O253" s="516"/>
      <c r="P253" s="371" t="s">
        <v>739</v>
      </c>
      <c r="Q253" s="517">
        <v>6568000</v>
      </c>
      <c r="R253" s="517"/>
    </row>
    <row r="254" spans="2:18" ht="57" customHeight="1" x14ac:dyDescent="0.25">
      <c r="B254" s="515" t="s">
        <v>930</v>
      </c>
      <c r="C254" s="515"/>
      <c r="D254" s="515"/>
      <c r="E254" s="515"/>
      <c r="F254" s="515"/>
      <c r="G254" s="515"/>
      <c r="H254" s="516" t="s">
        <v>482</v>
      </c>
      <c r="I254" s="516"/>
      <c r="J254" s="516"/>
      <c r="K254" s="516"/>
      <c r="L254" s="371" t="s">
        <v>219</v>
      </c>
      <c r="M254" s="372" t="s">
        <v>213</v>
      </c>
      <c r="N254" s="516" t="s">
        <v>931</v>
      </c>
      <c r="O254" s="516"/>
      <c r="P254" s="371"/>
      <c r="Q254" s="517">
        <v>5137000</v>
      </c>
      <c r="R254" s="517"/>
    </row>
    <row r="255" spans="2:18" ht="90.75" customHeight="1" x14ac:dyDescent="0.25">
      <c r="B255" s="515" t="s">
        <v>690</v>
      </c>
      <c r="C255" s="515"/>
      <c r="D255" s="515"/>
      <c r="E255" s="515"/>
      <c r="F255" s="515"/>
      <c r="G255" s="515"/>
      <c r="H255" s="516" t="s">
        <v>482</v>
      </c>
      <c r="I255" s="516"/>
      <c r="J255" s="516"/>
      <c r="K255" s="516"/>
      <c r="L255" s="371" t="s">
        <v>219</v>
      </c>
      <c r="M255" s="372" t="s">
        <v>213</v>
      </c>
      <c r="N255" s="516" t="s">
        <v>551</v>
      </c>
      <c r="O255" s="516"/>
      <c r="P255" s="364"/>
      <c r="Q255" s="517">
        <v>5137000</v>
      </c>
      <c r="R255" s="517"/>
    </row>
    <row r="256" spans="2:18" ht="34.5" customHeight="1" x14ac:dyDescent="0.25">
      <c r="B256" s="515" t="s">
        <v>830</v>
      </c>
      <c r="C256" s="515"/>
      <c r="D256" s="515"/>
      <c r="E256" s="515"/>
      <c r="F256" s="515"/>
      <c r="G256" s="515"/>
      <c r="H256" s="516" t="s">
        <v>482</v>
      </c>
      <c r="I256" s="516"/>
      <c r="J256" s="516"/>
      <c r="K256" s="516"/>
      <c r="L256" s="371" t="s">
        <v>219</v>
      </c>
      <c r="M256" s="372" t="s">
        <v>213</v>
      </c>
      <c r="N256" s="516" t="s">
        <v>551</v>
      </c>
      <c r="O256" s="516"/>
      <c r="P256" s="371" t="s">
        <v>739</v>
      </c>
      <c r="Q256" s="517">
        <v>5137000</v>
      </c>
      <c r="R256" s="517"/>
    </row>
    <row r="257" spans="2:18" ht="23.25" customHeight="1" x14ac:dyDescent="0.25">
      <c r="B257" s="515" t="s">
        <v>932</v>
      </c>
      <c r="C257" s="515"/>
      <c r="D257" s="515"/>
      <c r="E257" s="515"/>
      <c r="F257" s="515"/>
      <c r="G257" s="515"/>
      <c r="H257" s="516" t="s">
        <v>482</v>
      </c>
      <c r="I257" s="516"/>
      <c r="J257" s="516"/>
      <c r="K257" s="516"/>
      <c r="L257" s="371" t="s">
        <v>219</v>
      </c>
      <c r="M257" s="372" t="s">
        <v>213</v>
      </c>
      <c r="N257" s="516" t="s">
        <v>933</v>
      </c>
      <c r="O257" s="516"/>
      <c r="P257" s="371"/>
      <c r="Q257" s="517">
        <v>7600000</v>
      </c>
      <c r="R257" s="517"/>
    </row>
    <row r="258" spans="2:18" ht="68.25" customHeight="1" x14ac:dyDescent="0.25">
      <c r="B258" s="515" t="s">
        <v>689</v>
      </c>
      <c r="C258" s="515"/>
      <c r="D258" s="515"/>
      <c r="E258" s="515"/>
      <c r="F258" s="515"/>
      <c r="G258" s="515"/>
      <c r="H258" s="516" t="s">
        <v>482</v>
      </c>
      <c r="I258" s="516"/>
      <c r="J258" s="516"/>
      <c r="K258" s="516"/>
      <c r="L258" s="371" t="s">
        <v>219</v>
      </c>
      <c r="M258" s="372" t="s">
        <v>213</v>
      </c>
      <c r="N258" s="516" t="s">
        <v>552</v>
      </c>
      <c r="O258" s="516"/>
      <c r="P258" s="364"/>
      <c r="Q258" s="517">
        <v>7600000</v>
      </c>
      <c r="R258" s="517"/>
    </row>
    <row r="259" spans="2:18" ht="34.5" customHeight="1" x14ac:dyDescent="0.25">
      <c r="B259" s="515" t="s">
        <v>830</v>
      </c>
      <c r="C259" s="515"/>
      <c r="D259" s="515"/>
      <c r="E259" s="515"/>
      <c r="F259" s="515"/>
      <c r="G259" s="515"/>
      <c r="H259" s="516" t="s">
        <v>482</v>
      </c>
      <c r="I259" s="516"/>
      <c r="J259" s="516"/>
      <c r="K259" s="516"/>
      <c r="L259" s="371" t="s">
        <v>219</v>
      </c>
      <c r="M259" s="372" t="s">
        <v>213</v>
      </c>
      <c r="N259" s="516" t="s">
        <v>552</v>
      </c>
      <c r="O259" s="516"/>
      <c r="P259" s="371" t="s">
        <v>739</v>
      </c>
      <c r="Q259" s="517">
        <v>6000000</v>
      </c>
      <c r="R259" s="517"/>
    </row>
    <row r="260" spans="2:18" ht="15" customHeight="1" x14ac:dyDescent="0.25">
      <c r="B260" s="515" t="s">
        <v>934</v>
      </c>
      <c r="C260" s="515"/>
      <c r="D260" s="515"/>
      <c r="E260" s="515"/>
      <c r="F260" s="515"/>
      <c r="G260" s="515"/>
      <c r="H260" s="516" t="s">
        <v>482</v>
      </c>
      <c r="I260" s="516"/>
      <c r="J260" s="516"/>
      <c r="K260" s="516"/>
      <c r="L260" s="371" t="s">
        <v>219</v>
      </c>
      <c r="M260" s="372" t="s">
        <v>213</v>
      </c>
      <c r="N260" s="516" t="s">
        <v>552</v>
      </c>
      <c r="O260" s="516"/>
      <c r="P260" s="371" t="s">
        <v>935</v>
      </c>
      <c r="Q260" s="517">
        <v>1600000</v>
      </c>
      <c r="R260" s="517"/>
    </row>
    <row r="261" spans="2:18" ht="15" customHeight="1" x14ac:dyDescent="0.25">
      <c r="B261" s="515" t="s">
        <v>249</v>
      </c>
      <c r="C261" s="515"/>
      <c r="D261" s="515"/>
      <c r="E261" s="515"/>
      <c r="F261" s="515"/>
      <c r="G261" s="515"/>
      <c r="H261" s="516" t="s">
        <v>482</v>
      </c>
      <c r="I261" s="516"/>
      <c r="J261" s="516"/>
      <c r="K261" s="516"/>
      <c r="L261" s="371" t="s">
        <v>219</v>
      </c>
      <c r="M261" s="372" t="s">
        <v>215</v>
      </c>
      <c r="N261" s="516"/>
      <c r="O261" s="516"/>
      <c r="P261" s="371"/>
      <c r="Q261" s="517">
        <v>35825463.810000002</v>
      </c>
      <c r="R261" s="517"/>
    </row>
    <row r="262" spans="2:18" ht="23.25" customHeight="1" x14ac:dyDescent="0.25">
      <c r="B262" s="515" t="s">
        <v>923</v>
      </c>
      <c r="C262" s="515"/>
      <c r="D262" s="515"/>
      <c r="E262" s="515"/>
      <c r="F262" s="515"/>
      <c r="G262" s="515"/>
      <c r="H262" s="516" t="s">
        <v>482</v>
      </c>
      <c r="I262" s="516"/>
      <c r="J262" s="516"/>
      <c r="K262" s="516"/>
      <c r="L262" s="371" t="s">
        <v>219</v>
      </c>
      <c r="M262" s="372" t="s">
        <v>215</v>
      </c>
      <c r="N262" s="516" t="s">
        <v>924</v>
      </c>
      <c r="O262" s="516"/>
      <c r="P262" s="371"/>
      <c r="Q262" s="517">
        <v>35825463.810000002</v>
      </c>
      <c r="R262" s="517"/>
    </row>
    <row r="263" spans="2:18" ht="34.5" customHeight="1" x14ac:dyDescent="0.25">
      <c r="B263" s="515" t="s">
        <v>936</v>
      </c>
      <c r="C263" s="515"/>
      <c r="D263" s="515"/>
      <c r="E263" s="515"/>
      <c r="F263" s="515"/>
      <c r="G263" s="515"/>
      <c r="H263" s="516" t="s">
        <v>482</v>
      </c>
      <c r="I263" s="516"/>
      <c r="J263" s="516"/>
      <c r="K263" s="516"/>
      <c r="L263" s="371" t="s">
        <v>219</v>
      </c>
      <c r="M263" s="372" t="s">
        <v>215</v>
      </c>
      <c r="N263" s="516" t="s">
        <v>937</v>
      </c>
      <c r="O263" s="516"/>
      <c r="P263" s="371"/>
      <c r="Q263" s="517">
        <v>35825463.810000002</v>
      </c>
      <c r="R263" s="517"/>
    </row>
    <row r="264" spans="2:18" ht="79.5" customHeight="1" x14ac:dyDescent="0.25">
      <c r="B264" s="515" t="s">
        <v>688</v>
      </c>
      <c r="C264" s="515"/>
      <c r="D264" s="515"/>
      <c r="E264" s="515"/>
      <c r="F264" s="515"/>
      <c r="G264" s="515"/>
      <c r="H264" s="516" t="s">
        <v>482</v>
      </c>
      <c r="I264" s="516"/>
      <c r="J264" s="516"/>
      <c r="K264" s="516"/>
      <c r="L264" s="371" t="s">
        <v>219</v>
      </c>
      <c r="M264" s="372" t="s">
        <v>215</v>
      </c>
      <c r="N264" s="516" t="s">
        <v>553</v>
      </c>
      <c r="O264" s="516"/>
      <c r="P264" s="364"/>
      <c r="Q264" s="517">
        <v>7500000</v>
      </c>
      <c r="R264" s="517"/>
    </row>
    <row r="265" spans="2:18" ht="34.5" customHeight="1" x14ac:dyDescent="0.25">
      <c r="B265" s="515" t="s">
        <v>830</v>
      </c>
      <c r="C265" s="515"/>
      <c r="D265" s="515"/>
      <c r="E265" s="515"/>
      <c r="F265" s="515"/>
      <c r="G265" s="515"/>
      <c r="H265" s="516" t="s">
        <v>482</v>
      </c>
      <c r="I265" s="516"/>
      <c r="J265" s="516"/>
      <c r="K265" s="516"/>
      <c r="L265" s="371" t="s">
        <v>219</v>
      </c>
      <c r="M265" s="372" t="s">
        <v>215</v>
      </c>
      <c r="N265" s="516" t="s">
        <v>553</v>
      </c>
      <c r="O265" s="516"/>
      <c r="P265" s="371" t="s">
        <v>739</v>
      </c>
      <c r="Q265" s="517">
        <v>7500000</v>
      </c>
      <c r="R265" s="517"/>
    </row>
    <row r="266" spans="2:18" ht="79.5" customHeight="1" x14ac:dyDescent="0.25">
      <c r="B266" s="515" t="s">
        <v>687</v>
      </c>
      <c r="C266" s="515"/>
      <c r="D266" s="515"/>
      <c r="E266" s="515"/>
      <c r="F266" s="515"/>
      <c r="G266" s="515"/>
      <c r="H266" s="516" t="s">
        <v>482</v>
      </c>
      <c r="I266" s="516"/>
      <c r="J266" s="516"/>
      <c r="K266" s="516"/>
      <c r="L266" s="371" t="s">
        <v>219</v>
      </c>
      <c r="M266" s="372" t="s">
        <v>215</v>
      </c>
      <c r="N266" s="516" t="s">
        <v>554</v>
      </c>
      <c r="O266" s="516"/>
      <c r="P266" s="364"/>
      <c r="Q266" s="517">
        <v>2308000</v>
      </c>
      <c r="R266" s="517"/>
    </row>
    <row r="267" spans="2:18" ht="34.5" customHeight="1" x14ac:dyDescent="0.25">
      <c r="B267" s="515" t="s">
        <v>830</v>
      </c>
      <c r="C267" s="515"/>
      <c r="D267" s="515"/>
      <c r="E267" s="515"/>
      <c r="F267" s="515"/>
      <c r="G267" s="515"/>
      <c r="H267" s="516" t="s">
        <v>482</v>
      </c>
      <c r="I267" s="516"/>
      <c r="J267" s="516"/>
      <c r="K267" s="516"/>
      <c r="L267" s="371" t="s">
        <v>219</v>
      </c>
      <c r="M267" s="372" t="s">
        <v>215</v>
      </c>
      <c r="N267" s="516" t="s">
        <v>554</v>
      </c>
      <c r="O267" s="516"/>
      <c r="P267" s="371" t="s">
        <v>739</v>
      </c>
      <c r="Q267" s="517">
        <v>2308000</v>
      </c>
      <c r="R267" s="517"/>
    </row>
    <row r="268" spans="2:18" ht="79.5" customHeight="1" x14ac:dyDescent="0.25">
      <c r="B268" s="515" t="s">
        <v>686</v>
      </c>
      <c r="C268" s="515"/>
      <c r="D268" s="515"/>
      <c r="E268" s="515"/>
      <c r="F268" s="515"/>
      <c r="G268" s="515"/>
      <c r="H268" s="516" t="s">
        <v>482</v>
      </c>
      <c r="I268" s="516"/>
      <c r="J268" s="516"/>
      <c r="K268" s="516"/>
      <c r="L268" s="371" t="s">
        <v>219</v>
      </c>
      <c r="M268" s="372" t="s">
        <v>215</v>
      </c>
      <c r="N268" s="516" t="s">
        <v>555</v>
      </c>
      <c r="O268" s="516"/>
      <c r="P268" s="364"/>
      <c r="Q268" s="517">
        <v>10103140.08</v>
      </c>
      <c r="R268" s="517"/>
    </row>
    <row r="269" spans="2:18" ht="34.5" customHeight="1" x14ac:dyDescent="0.25">
      <c r="B269" s="515" t="s">
        <v>830</v>
      </c>
      <c r="C269" s="515"/>
      <c r="D269" s="515"/>
      <c r="E269" s="515"/>
      <c r="F269" s="515"/>
      <c r="G269" s="515"/>
      <c r="H269" s="516" t="s">
        <v>482</v>
      </c>
      <c r="I269" s="516"/>
      <c r="J269" s="516"/>
      <c r="K269" s="516"/>
      <c r="L269" s="371" t="s">
        <v>219</v>
      </c>
      <c r="M269" s="372" t="s">
        <v>215</v>
      </c>
      <c r="N269" s="516" t="s">
        <v>555</v>
      </c>
      <c r="O269" s="516"/>
      <c r="P269" s="371" t="s">
        <v>739</v>
      </c>
      <c r="Q269" s="517">
        <v>10103140.08</v>
      </c>
      <c r="R269" s="517"/>
    </row>
    <row r="270" spans="2:18" ht="79.5" customHeight="1" x14ac:dyDescent="0.25">
      <c r="B270" s="515" t="s">
        <v>938</v>
      </c>
      <c r="C270" s="515"/>
      <c r="D270" s="515"/>
      <c r="E270" s="515"/>
      <c r="F270" s="515"/>
      <c r="G270" s="515"/>
      <c r="H270" s="516" t="s">
        <v>482</v>
      </c>
      <c r="I270" s="516"/>
      <c r="J270" s="516"/>
      <c r="K270" s="516"/>
      <c r="L270" s="371" t="s">
        <v>219</v>
      </c>
      <c r="M270" s="372" t="s">
        <v>215</v>
      </c>
      <c r="N270" s="516" t="s">
        <v>939</v>
      </c>
      <c r="O270" s="516"/>
      <c r="P270" s="364"/>
      <c r="Q270" s="517">
        <v>5664409.9500000002</v>
      </c>
      <c r="R270" s="517"/>
    </row>
    <row r="271" spans="2:18" ht="34.5" customHeight="1" x14ac:dyDescent="0.25">
      <c r="B271" s="515" t="s">
        <v>830</v>
      </c>
      <c r="C271" s="515"/>
      <c r="D271" s="515"/>
      <c r="E271" s="515"/>
      <c r="F271" s="515"/>
      <c r="G271" s="515"/>
      <c r="H271" s="516" t="s">
        <v>482</v>
      </c>
      <c r="I271" s="516"/>
      <c r="J271" s="516"/>
      <c r="K271" s="516"/>
      <c r="L271" s="371" t="s">
        <v>219</v>
      </c>
      <c r="M271" s="372" t="s">
        <v>215</v>
      </c>
      <c r="N271" s="516" t="s">
        <v>939</v>
      </c>
      <c r="O271" s="516"/>
      <c r="P271" s="371" t="s">
        <v>739</v>
      </c>
      <c r="Q271" s="517">
        <v>5664409.9500000002</v>
      </c>
      <c r="R271" s="517"/>
    </row>
    <row r="272" spans="2:18" ht="23.25" customHeight="1" x14ac:dyDescent="0.25">
      <c r="B272" s="515" t="s">
        <v>734</v>
      </c>
      <c r="C272" s="515"/>
      <c r="D272" s="515"/>
      <c r="E272" s="515"/>
      <c r="F272" s="515"/>
      <c r="G272" s="515"/>
      <c r="H272" s="516" t="s">
        <v>482</v>
      </c>
      <c r="I272" s="516"/>
      <c r="J272" s="516"/>
      <c r="K272" s="516"/>
      <c r="L272" s="371" t="s">
        <v>219</v>
      </c>
      <c r="M272" s="372" t="s">
        <v>215</v>
      </c>
      <c r="N272" s="516" t="s">
        <v>735</v>
      </c>
      <c r="O272" s="516"/>
      <c r="P272" s="364"/>
      <c r="Q272" s="517">
        <v>4373715.38</v>
      </c>
      <c r="R272" s="517"/>
    </row>
    <row r="273" spans="2:18" ht="34.5" customHeight="1" x14ac:dyDescent="0.25">
      <c r="B273" s="515" t="s">
        <v>830</v>
      </c>
      <c r="C273" s="515"/>
      <c r="D273" s="515"/>
      <c r="E273" s="515"/>
      <c r="F273" s="515"/>
      <c r="G273" s="515"/>
      <c r="H273" s="516" t="s">
        <v>482</v>
      </c>
      <c r="I273" s="516"/>
      <c r="J273" s="516"/>
      <c r="K273" s="516"/>
      <c r="L273" s="371" t="s">
        <v>219</v>
      </c>
      <c r="M273" s="372" t="s">
        <v>215</v>
      </c>
      <c r="N273" s="516" t="s">
        <v>735</v>
      </c>
      <c r="O273" s="516"/>
      <c r="P273" s="371" t="s">
        <v>739</v>
      </c>
      <c r="Q273" s="517">
        <v>4373715.38</v>
      </c>
      <c r="R273" s="517"/>
    </row>
    <row r="274" spans="2:18" ht="34.5" customHeight="1" x14ac:dyDescent="0.25">
      <c r="B274" s="515" t="s">
        <v>940</v>
      </c>
      <c r="C274" s="515"/>
      <c r="D274" s="515"/>
      <c r="E274" s="515"/>
      <c r="F274" s="515"/>
      <c r="G274" s="515"/>
      <c r="H274" s="516" t="s">
        <v>482</v>
      </c>
      <c r="I274" s="516"/>
      <c r="J274" s="516"/>
      <c r="K274" s="516"/>
      <c r="L274" s="371" t="s">
        <v>219</v>
      </c>
      <c r="M274" s="372" t="s">
        <v>215</v>
      </c>
      <c r="N274" s="516" t="s">
        <v>941</v>
      </c>
      <c r="O274" s="516"/>
      <c r="P274" s="364"/>
      <c r="Q274" s="517">
        <v>0</v>
      </c>
      <c r="R274" s="517"/>
    </row>
    <row r="275" spans="2:18" ht="34.5" customHeight="1" x14ac:dyDescent="0.25">
      <c r="B275" s="515" t="s">
        <v>830</v>
      </c>
      <c r="C275" s="515"/>
      <c r="D275" s="515"/>
      <c r="E275" s="515"/>
      <c r="F275" s="515"/>
      <c r="G275" s="515"/>
      <c r="H275" s="516" t="s">
        <v>482</v>
      </c>
      <c r="I275" s="516"/>
      <c r="J275" s="516"/>
      <c r="K275" s="516"/>
      <c r="L275" s="371" t="s">
        <v>219</v>
      </c>
      <c r="M275" s="372" t="s">
        <v>215</v>
      </c>
      <c r="N275" s="516" t="s">
        <v>941</v>
      </c>
      <c r="O275" s="516"/>
      <c r="P275" s="371" t="s">
        <v>739</v>
      </c>
      <c r="Q275" s="517">
        <v>0</v>
      </c>
      <c r="R275" s="517"/>
    </row>
    <row r="276" spans="2:18" ht="15" customHeight="1" x14ac:dyDescent="0.25">
      <c r="B276" s="515" t="s">
        <v>942</v>
      </c>
      <c r="C276" s="515"/>
      <c r="D276" s="515"/>
      <c r="E276" s="515"/>
      <c r="F276" s="515"/>
      <c r="G276" s="515"/>
      <c r="H276" s="516" t="s">
        <v>482</v>
      </c>
      <c r="I276" s="516"/>
      <c r="J276" s="516"/>
      <c r="K276" s="516"/>
      <c r="L276" s="371" t="s">
        <v>219</v>
      </c>
      <c r="M276" s="372" t="s">
        <v>215</v>
      </c>
      <c r="N276" s="516" t="s">
        <v>943</v>
      </c>
      <c r="O276" s="516"/>
      <c r="P276" s="371"/>
      <c r="Q276" s="517">
        <v>5876198.4000000004</v>
      </c>
      <c r="R276" s="517"/>
    </row>
    <row r="277" spans="2:18" ht="90.75" customHeight="1" x14ac:dyDescent="0.25">
      <c r="B277" s="515" t="s">
        <v>704</v>
      </c>
      <c r="C277" s="515"/>
      <c r="D277" s="515"/>
      <c r="E277" s="515"/>
      <c r="F277" s="515"/>
      <c r="G277" s="515"/>
      <c r="H277" s="516" t="s">
        <v>482</v>
      </c>
      <c r="I277" s="516"/>
      <c r="J277" s="516"/>
      <c r="K277" s="516"/>
      <c r="L277" s="371" t="s">
        <v>219</v>
      </c>
      <c r="M277" s="372" t="s">
        <v>215</v>
      </c>
      <c r="N277" s="516" t="s">
        <v>556</v>
      </c>
      <c r="O277" s="516"/>
      <c r="P277" s="364"/>
      <c r="Q277" s="517">
        <v>5876198.4000000004</v>
      </c>
      <c r="R277" s="517"/>
    </row>
    <row r="278" spans="2:18" ht="34.5" customHeight="1" x14ac:dyDescent="0.25">
      <c r="B278" s="515" t="s">
        <v>830</v>
      </c>
      <c r="C278" s="515"/>
      <c r="D278" s="515"/>
      <c r="E278" s="515"/>
      <c r="F278" s="515"/>
      <c r="G278" s="515"/>
      <c r="H278" s="516" t="s">
        <v>482</v>
      </c>
      <c r="I278" s="516"/>
      <c r="J278" s="516"/>
      <c r="K278" s="516"/>
      <c r="L278" s="371" t="s">
        <v>219</v>
      </c>
      <c r="M278" s="372" t="s">
        <v>215</v>
      </c>
      <c r="N278" s="516" t="s">
        <v>556</v>
      </c>
      <c r="O278" s="516"/>
      <c r="P278" s="371" t="s">
        <v>739</v>
      </c>
      <c r="Q278" s="517">
        <v>5876198.4000000004</v>
      </c>
      <c r="R278" s="517"/>
    </row>
    <row r="279" spans="2:18" ht="23.25" customHeight="1" x14ac:dyDescent="0.25">
      <c r="B279" s="515" t="s">
        <v>250</v>
      </c>
      <c r="C279" s="515"/>
      <c r="D279" s="515"/>
      <c r="E279" s="515"/>
      <c r="F279" s="515"/>
      <c r="G279" s="515"/>
      <c r="H279" s="516" t="s">
        <v>482</v>
      </c>
      <c r="I279" s="516"/>
      <c r="J279" s="516"/>
      <c r="K279" s="516"/>
      <c r="L279" s="371" t="s">
        <v>219</v>
      </c>
      <c r="M279" s="372" t="s">
        <v>219</v>
      </c>
      <c r="N279" s="516"/>
      <c r="O279" s="516"/>
      <c r="P279" s="371"/>
      <c r="Q279" s="517">
        <v>44197836.079999998</v>
      </c>
      <c r="R279" s="517"/>
    </row>
    <row r="280" spans="2:18" ht="15" customHeight="1" x14ac:dyDescent="0.25">
      <c r="B280" s="515" t="s">
        <v>839</v>
      </c>
      <c r="C280" s="515"/>
      <c r="D280" s="515"/>
      <c r="E280" s="515"/>
      <c r="F280" s="515"/>
      <c r="G280" s="515"/>
      <c r="H280" s="516" t="s">
        <v>482</v>
      </c>
      <c r="I280" s="516"/>
      <c r="J280" s="516"/>
      <c r="K280" s="516"/>
      <c r="L280" s="371" t="s">
        <v>219</v>
      </c>
      <c r="M280" s="372" t="s">
        <v>219</v>
      </c>
      <c r="N280" s="516" t="s">
        <v>840</v>
      </c>
      <c r="O280" s="516"/>
      <c r="P280" s="371"/>
      <c r="Q280" s="517">
        <v>44197836.079999998</v>
      </c>
      <c r="R280" s="517"/>
    </row>
    <row r="281" spans="2:18" ht="23.25" customHeight="1" x14ac:dyDescent="0.25">
      <c r="B281" s="515" t="s">
        <v>841</v>
      </c>
      <c r="C281" s="515"/>
      <c r="D281" s="515"/>
      <c r="E281" s="515"/>
      <c r="F281" s="515"/>
      <c r="G281" s="515"/>
      <c r="H281" s="516" t="s">
        <v>482</v>
      </c>
      <c r="I281" s="516"/>
      <c r="J281" s="516"/>
      <c r="K281" s="516"/>
      <c r="L281" s="371" t="s">
        <v>219</v>
      </c>
      <c r="M281" s="372" t="s">
        <v>219</v>
      </c>
      <c r="N281" s="516" t="s">
        <v>842</v>
      </c>
      <c r="O281" s="516"/>
      <c r="P281" s="371"/>
      <c r="Q281" s="517">
        <v>44197836.079999998</v>
      </c>
      <c r="R281" s="517"/>
    </row>
    <row r="282" spans="2:18" ht="15" customHeight="1" x14ac:dyDescent="0.25">
      <c r="B282" s="515" t="s">
        <v>526</v>
      </c>
      <c r="C282" s="515"/>
      <c r="D282" s="515"/>
      <c r="E282" s="515"/>
      <c r="F282" s="515"/>
      <c r="G282" s="515"/>
      <c r="H282" s="516" t="s">
        <v>482</v>
      </c>
      <c r="I282" s="516"/>
      <c r="J282" s="516"/>
      <c r="K282" s="516"/>
      <c r="L282" s="371" t="s">
        <v>219</v>
      </c>
      <c r="M282" s="372" t="s">
        <v>219</v>
      </c>
      <c r="N282" s="516" t="s">
        <v>527</v>
      </c>
      <c r="O282" s="516"/>
      <c r="P282" s="364"/>
      <c r="Q282" s="517">
        <v>44197836.079999998</v>
      </c>
      <c r="R282" s="517"/>
    </row>
    <row r="283" spans="2:18" ht="23.25" customHeight="1" x14ac:dyDescent="0.25">
      <c r="B283" s="515" t="s">
        <v>845</v>
      </c>
      <c r="C283" s="515"/>
      <c r="D283" s="515"/>
      <c r="E283" s="515"/>
      <c r="F283" s="515"/>
      <c r="G283" s="515"/>
      <c r="H283" s="516" t="s">
        <v>482</v>
      </c>
      <c r="I283" s="516"/>
      <c r="J283" s="516"/>
      <c r="K283" s="516"/>
      <c r="L283" s="371" t="s">
        <v>219</v>
      </c>
      <c r="M283" s="372" t="s">
        <v>219</v>
      </c>
      <c r="N283" s="516" t="s">
        <v>527</v>
      </c>
      <c r="O283" s="516"/>
      <c r="P283" s="371" t="s">
        <v>846</v>
      </c>
      <c r="Q283" s="517">
        <v>34563336.079999998</v>
      </c>
      <c r="R283" s="517"/>
    </row>
    <row r="284" spans="2:18" ht="34.5" customHeight="1" x14ac:dyDescent="0.25">
      <c r="B284" s="515" t="s">
        <v>830</v>
      </c>
      <c r="C284" s="515"/>
      <c r="D284" s="515"/>
      <c r="E284" s="515"/>
      <c r="F284" s="515"/>
      <c r="G284" s="515"/>
      <c r="H284" s="516" t="s">
        <v>482</v>
      </c>
      <c r="I284" s="516"/>
      <c r="J284" s="516"/>
      <c r="K284" s="516"/>
      <c r="L284" s="371" t="s">
        <v>219</v>
      </c>
      <c r="M284" s="372" t="s">
        <v>219</v>
      </c>
      <c r="N284" s="516" t="s">
        <v>527</v>
      </c>
      <c r="O284" s="516"/>
      <c r="P284" s="371" t="s">
        <v>739</v>
      </c>
      <c r="Q284" s="517">
        <v>9544754</v>
      </c>
      <c r="R284" s="517"/>
    </row>
    <row r="285" spans="2:18" ht="15" customHeight="1" x14ac:dyDescent="0.25">
      <c r="B285" s="515" t="s">
        <v>831</v>
      </c>
      <c r="C285" s="515"/>
      <c r="D285" s="515"/>
      <c r="E285" s="515"/>
      <c r="F285" s="515"/>
      <c r="G285" s="515"/>
      <c r="H285" s="516" t="s">
        <v>482</v>
      </c>
      <c r="I285" s="516"/>
      <c r="J285" s="516"/>
      <c r="K285" s="516"/>
      <c r="L285" s="371" t="s">
        <v>219</v>
      </c>
      <c r="M285" s="372" t="s">
        <v>219</v>
      </c>
      <c r="N285" s="516" t="s">
        <v>527</v>
      </c>
      <c r="O285" s="516"/>
      <c r="P285" s="371" t="s">
        <v>822</v>
      </c>
      <c r="Q285" s="517">
        <v>89746</v>
      </c>
      <c r="R285" s="517"/>
    </row>
    <row r="286" spans="2:18" ht="15" customHeight="1" x14ac:dyDescent="0.25">
      <c r="B286" s="515" t="s">
        <v>251</v>
      </c>
      <c r="C286" s="515"/>
      <c r="D286" s="515"/>
      <c r="E286" s="515"/>
      <c r="F286" s="515"/>
      <c r="G286" s="515"/>
      <c r="H286" s="516" t="s">
        <v>482</v>
      </c>
      <c r="I286" s="516"/>
      <c r="J286" s="516"/>
      <c r="K286" s="516"/>
      <c r="L286" s="371" t="s">
        <v>221</v>
      </c>
      <c r="M286" s="371"/>
      <c r="N286" s="516"/>
      <c r="O286" s="516"/>
      <c r="P286" s="371"/>
      <c r="Q286" s="517">
        <v>8831910.2699999996</v>
      </c>
      <c r="R286" s="517"/>
    </row>
    <row r="287" spans="2:18" ht="23.25" customHeight="1" x14ac:dyDescent="0.25">
      <c r="B287" s="515" t="s">
        <v>459</v>
      </c>
      <c r="C287" s="515"/>
      <c r="D287" s="515"/>
      <c r="E287" s="515"/>
      <c r="F287" s="515"/>
      <c r="G287" s="515"/>
      <c r="H287" s="516" t="s">
        <v>482</v>
      </c>
      <c r="I287" s="516"/>
      <c r="J287" s="516"/>
      <c r="K287" s="516"/>
      <c r="L287" s="371" t="s">
        <v>221</v>
      </c>
      <c r="M287" s="372" t="s">
        <v>215</v>
      </c>
      <c r="N287" s="516"/>
      <c r="O287" s="516"/>
      <c r="P287" s="371"/>
      <c r="Q287" s="517">
        <v>8231910.2699999996</v>
      </c>
      <c r="R287" s="517"/>
    </row>
    <row r="288" spans="2:18" ht="34.5" customHeight="1" x14ac:dyDescent="0.25">
      <c r="B288" s="515" t="s">
        <v>878</v>
      </c>
      <c r="C288" s="515"/>
      <c r="D288" s="515"/>
      <c r="E288" s="515"/>
      <c r="F288" s="515"/>
      <c r="G288" s="515"/>
      <c r="H288" s="516" t="s">
        <v>482</v>
      </c>
      <c r="I288" s="516"/>
      <c r="J288" s="516"/>
      <c r="K288" s="516"/>
      <c r="L288" s="371" t="s">
        <v>221</v>
      </c>
      <c r="M288" s="372" t="s">
        <v>215</v>
      </c>
      <c r="N288" s="516" t="s">
        <v>879</v>
      </c>
      <c r="O288" s="516"/>
      <c r="P288" s="371"/>
      <c r="Q288" s="517">
        <v>8231910.2699999996</v>
      </c>
      <c r="R288" s="517"/>
    </row>
    <row r="289" spans="2:18" ht="34.5" customHeight="1" x14ac:dyDescent="0.25">
      <c r="B289" s="515" t="s">
        <v>944</v>
      </c>
      <c r="C289" s="515"/>
      <c r="D289" s="515"/>
      <c r="E289" s="515"/>
      <c r="F289" s="515"/>
      <c r="G289" s="515"/>
      <c r="H289" s="516" t="s">
        <v>482</v>
      </c>
      <c r="I289" s="516"/>
      <c r="J289" s="516"/>
      <c r="K289" s="516"/>
      <c r="L289" s="371" t="s">
        <v>221</v>
      </c>
      <c r="M289" s="372" t="s">
        <v>215</v>
      </c>
      <c r="N289" s="516" t="s">
        <v>945</v>
      </c>
      <c r="O289" s="516"/>
      <c r="P289" s="371"/>
      <c r="Q289" s="517">
        <v>8231910.2699999996</v>
      </c>
      <c r="R289" s="517"/>
    </row>
    <row r="290" spans="2:18" ht="79.5" customHeight="1" x14ac:dyDescent="0.25">
      <c r="B290" s="515" t="s">
        <v>1091</v>
      </c>
      <c r="C290" s="515"/>
      <c r="D290" s="515"/>
      <c r="E290" s="515"/>
      <c r="F290" s="515"/>
      <c r="G290" s="515"/>
      <c r="H290" s="516" t="s">
        <v>482</v>
      </c>
      <c r="I290" s="516"/>
      <c r="J290" s="516"/>
      <c r="K290" s="516"/>
      <c r="L290" s="371" t="s">
        <v>221</v>
      </c>
      <c r="M290" s="372" t="s">
        <v>215</v>
      </c>
      <c r="N290" s="516" t="s">
        <v>1092</v>
      </c>
      <c r="O290" s="516"/>
      <c r="P290" s="364"/>
      <c r="Q290" s="517">
        <v>4255.8900000000003</v>
      </c>
      <c r="R290" s="517"/>
    </row>
    <row r="291" spans="2:18" ht="34.5" customHeight="1" x14ac:dyDescent="0.25">
      <c r="B291" s="515" t="s">
        <v>830</v>
      </c>
      <c r="C291" s="515"/>
      <c r="D291" s="515"/>
      <c r="E291" s="515"/>
      <c r="F291" s="515"/>
      <c r="G291" s="515"/>
      <c r="H291" s="516" t="s">
        <v>482</v>
      </c>
      <c r="I291" s="516"/>
      <c r="J291" s="516"/>
      <c r="K291" s="516"/>
      <c r="L291" s="371" t="s">
        <v>221</v>
      </c>
      <c r="M291" s="372" t="s">
        <v>215</v>
      </c>
      <c r="N291" s="516" t="s">
        <v>1092</v>
      </c>
      <c r="O291" s="516"/>
      <c r="P291" s="371" t="s">
        <v>739</v>
      </c>
      <c r="Q291" s="517">
        <v>4255.8900000000003</v>
      </c>
      <c r="R291" s="517"/>
    </row>
    <row r="292" spans="2:18" ht="23.25" customHeight="1" x14ac:dyDescent="0.25">
      <c r="B292" s="515" t="s">
        <v>557</v>
      </c>
      <c r="C292" s="515"/>
      <c r="D292" s="515"/>
      <c r="E292" s="515"/>
      <c r="F292" s="515"/>
      <c r="G292" s="515"/>
      <c r="H292" s="516" t="s">
        <v>482</v>
      </c>
      <c r="I292" s="516"/>
      <c r="J292" s="516"/>
      <c r="K292" s="516"/>
      <c r="L292" s="371" t="s">
        <v>221</v>
      </c>
      <c r="M292" s="372" t="s">
        <v>215</v>
      </c>
      <c r="N292" s="516" t="s">
        <v>558</v>
      </c>
      <c r="O292" s="516"/>
      <c r="P292" s="364"/>
      <c r="Q292" s="517">
        <v>8227654.3799999999</v>
      </c>
      <c r="R292" s="517"/>
    </row>
    <row r="293" spans="2:18" ht="34.5" customHeight="1" x14ac:dyDescent="0.25">
      <c r="B293" s="515" t="s">
        <v>830</v>
      </c>
      <c r="C293" s="515"/>
      <c r="D293" s="515"/>
      <c r="E293" s="515"/>
      <c r="F293" s="515"/>
      <c r="G293" s="515"/>
      <c r="H293" s="516" t="s">
        <v>482</v>
      </c>
      <c r="I293" s="516"/>
      <c r="J293" s="516"/>
      <c r="K293" s="516"/>
      <c r="L293" s="371" t="s">
        <v>221</v>
      </c>
      <c r="M293" s="372" t="s">
        <v>215</v>
      </c>
      <c r="N293" s="516" t="s">
        <v>558</v>
      </c>
      <c r="O293" s="516"/>
      <c r="P293" s="371" t="s">
        <v>739</v>
      </c>
      <c r="Q293" s="517">
        <v>8227654.3799999999</v>
      </c>
      <c r="R293" s="517"/>
    </row>
    <row r="294" spans="2:18" ht="23.25" customHeight="1" x14ac:dyDescent="0.25">
      <c r="B294" s="515" t="s">
        <v>252</v>
      </c>
      <c r="C294" s="515"/>
      <c r="D294" s="515"/>
      <c r="E294" s="515"/>
      <c r="F294" s="515"/>
      <c r="G294" s="515"/>
      <c r="H294" s="516" t="s">
        <v>482</v>
      </c>
      <c r="I294" s="516"/>
      <c r="J294" s="516"/>
      <c r="K294" s="516"/>
      <c r="L294" s="371" t="s">
        <v>221</v>
      </c>
      <c r="M294" s="372" t="s">
        <v>219</v>
      </c>
      <c r="N294" s="516"/>
      <c r="O294" s="516"/>
      <c r="P294" s="371"/>
      <c r="Q294" s="517">
        <v>600000</v>
      </c>
      <c r="R294" s="517"/>
    </row>
    <row r="295" spans="2:18" ht="34.5" customHeight="1" x14ac:dyDescent="0.25">
      <c r="B295" s="515" t="s">
        <v>946</v>
      </c>
      <c r="C295" s="515"/>
      <c r="D295" s="515"/>
      <c r="E295" s="515"/>
      <c r="F295" s="515"/>
      <c r="G295" s="515"/>
      <c r="H295" s="516" t="s">
        <v>482</v>
      </c>
      <c r="I295" s="516"/>
      <c r="J295" s="516"/>
      <c r="K295" s="516"/>
      <c r="L295" s="371" t="s">
        <v>221</v>
      </c>
      <c r="M295" s="372" t="s">
        <v>219</v>
      </c>
      <c r="N295" s="516" t="s">
        <v>947</v>
      </c>
      <c r="O295" s="516"/>
      <c r="P295" s="371"/>
      <c r="Q295" s="517">
        <v>600000</v>
      </c>
      <c r="R295" s="517"/>
    </row>
    <row r="296" spans="2:18" ht="23.25" customHeight="1" x14ac:dyDescent="0.25">
      <c r="B296" s="515" t="s">
        <v>948</v>
      </c>
      <c r="C296" s="515"/>
      <c r="D296" s="515"/>
      <c r="E296" s="515"/>
      <c r="F296" s="515"/>
      <c r="G296" s="515"/>
      <c r="H296" s="516" t="s">
        <v>482</v>
      </c>
      <c r="I296" s="516"/>
      <c r="J296" s="516"/>
      <c r="K296" s="516"/>
      <c r="L296" s="371" t="s">
        <v>221</v>
      </c>
      <c r="M296" s="372" t="s">
        <v>219</v>
      </c>
      <c r="N296" s="516" t="s">
        <v>949</v>
      </c>
      <c r="O296" s="516"/>
      <c r="P296" s="371"/>
      <c r="Q296" s="517">
        <v>600000</v>
      </c>
      <c r="R296" s="517"/>
    </row>
    <row r="297" spans="2:18" ht="45.75" customHeight="1" x14ac:dyDescent="0.25">
      <c r="B297" s="515" t="s">
        <v>685</v>
      </c>
      <c r="C297" s="515"/>
      <c r="D297" s="515"/>
      <c r="E297" s="515"/>
      <c r="F297" s="515"/>
      <c r="G297" s="515"/>
      <c r="H297" s="516" t="s">
        <v>482</v>
      </c>
      <c r="I297" s="516"/>
      <c r="J297" s="516"/>
      <c r="K297" s="516"/>
      <c r="L297" s="371" t="s">
        <v>221</v>
      </c>
      <c r="M297" s="372" t="s">
        <v>219</v>
      </c>
      <c r="N297" s="516" t="s">
        <v>559</v>
      </c>
      <c r="O297" s="516"/>
      <c r="P297" s="364"/>
      <c r="Q297" s="517">
        <v>600000</v>
      </c>
      <c r="R297" s="517"/>
    </row>
    <row r="298" spans="2:18" ht="34.5" customHeight="1" x14ac:dyDescent="0.25">
      <c r="B298" s="515" t="s">
        <v>830</v>
      </c>
      <c r="C298" s="515"/>
      <c r="D298" s="515"/>
      <c r="E298" s="515"/>
      <c r="F298" s="515"/>
      <c r="G298" s="515"/>
      <c r="H298" s="516" t="s">
        <v>482</v>
      </c>
      <c r="I298" s="516"/>
      <c r="J298" s="516"/>
      <c r="K298" s="516"/>
      <c r="L298" s="371" t="s">
        <v>221</v>
      </c>
      <c r="M298" s="372" t="s">
        <v>219</v>
      </c>
      <c r="N298" s="516" t="s">
        <v>559</v>
      </c>
      <c r="O298" s="516"/>
      <c r="P298" s="371" t="s">
        <v>739</v>
      </c>
      <c r="Q298" s="517">
        <v>600000</v>
      </c>
      <c r="R298" s="517"/>
    </row>
    <row r="299" spans="2:18" ht="15" customHeight="1" x14ac:dyDescent="0.25">
      <c r="B299" s="515" t="s">
        <v>253</v>
      </c>
      <c r="C299" s="515"/>
      <c r="D299" s="515"/>
      <c r="E299" s="515"/>
      <c r="F299" s="515"/>
      <c r="G299" s="515"/>
      <c r="H299" s="516" t="s">
        <v>482</v>
      </c>
      <c r="I299" s="516"/>
      <c r="J299" s="516"/>
      <c r="K299" s="516"/>
      <c r="L299" s="371" t="s">
        <v>223</v>
      </c>
      <c r="M299" s="371"/>
      <c r="N299" s="516"/>
      <c r="O299" s="516"/>
      <c r="P299" s="371"/>
      <c r="Q299" s="517">
        <v>818119327.39999998</v>
      </c>
      <c r="R299" s="517"/>
    </row>
    <row r="300" spans="2:18" ht="15" customHeight="1" x14ac:dyDescent="0.25">
      <c r="B300" s="515" t="s">
        <v>254</v>
      </c>
      <c r="C300" s="515"/>
      <c r="D300" s="515"/>
      <c r="E300" s="515"/>
      <c r="F300" s="515"/>
      <c r="G300" s="515"/>
      <c r="H300" s="516" t="s">
        <v>482</v>
      </c>
      <c r="I300" s="516"/>
      <c r="J300" s="516"/>
      <c r="K300" s="516"/>
      <c r="L300" s="371" t="s">
        <v>223</v>
      </c>
      <c r="M300" s="372" t="s">
        <v>210</v>
      </c>
      <c r="N300" s="516"/>
      <c r="O300" s="516"/>
      <c r="P300" s="371"/>
      <c r="Q300" s="517">
        <v>243778923.47</v>
      </c>
      <c r="R300" s="517"/>
    </row>
    <row r="301" spans="2:18" ht="23.25" customHeight="1" x14ac:dyDescent="0.25">
      <c r="B301" s="515" t="s">
        <v>833</v>
      </c>
      <c r="C301" s="515"/>
      <c r="D301" s="515"/>
      <c r="E301" s="515"/>
      <c r="F301" s="515"/>
      <c r="G301" s="515"/>
      <c r="H301" s="516" t="s">
        <v>482</v>
      </c>
      <c r="I301" s="516"/>
      <c r="J301" s="516"/>
      <c r="K301" s="516"/>
      <c r="L301" s="371" t="s">
        <v>223</v>
      </c>
      <c r="M301" s="372" t="s">
        <v>210</v>
      </c>
      <c r="N301" s="516" t="s">
        <v>834</v>
      </c>
      <c r="O301" s="516"/>
      <c r="P301" s="371"/>
      <c r="Q301" s="517">
        <v>242700096.46000001</v>
      </c>
      <c r="R301" s="517"/>
    </row>
    <row r="302" spans="2:18" ht="34.5" customHeight="1" x14ac:dyDescent="0.25">
      <c r="B302" s="515" t="s">
        <v>950</v>
      </c>
      <c r="C302" s="515"/>
      <c r="D302" s="515"/>
      <c r="E302" s="515"/>
      <c r="F302" s="515"/>
      <c r="G302" s="515"/>
      <c r="H302" s="516" t="s">
        <v>482</v>
      </c>
      <c r="I302" s="516"/>
      <c r="J302" s="516"/>
      <c r="K302" s="516"/>
      <c r="L302" s="371" t="s">
        <v>223</v>
      </c>
      <c r="M302" s="372" t="s">
        <v>210</v>
      </c>
      <c r="N302" s="516" t="s">
        <v>951</v>
      </c>
      <c r="O302" s="516"/>
      <c r="P302" s="371"/>
      <c r="Q302" s="517">
        <v>239555044.25999999</v>
      </c>
      <c r="R302" s="517"/>
    </row>
    <row r="303" spans="2:18" ht="79.5" customHeight="1" x14ac:dyDescent="0.25">
      <c r="B303" s="515" t="s">
        <v>560</v>
      </c>
      <c r="C303" s="515"/>
      <c r="D303" s="515"/>
      <c r="E303" s="515"/>
      <c r="F303" s="515"/>
      <c r="G303" s="515"/>
      <c r="H303" s="516" t="s">
        <v>482</v>
      </c>
      <c r="I303" s="516"/>
      <c r="J303" s="516"/>
      <c r="K303" s="516"/>
      <c r="L303" s="371" t="s">
        <v>223</v>
      </c>
      <c r="M303" s="372" t="s">
        <v>210</v>
      </c>
      <c r="N303" s="516" t="s">
        <v>561</v>
      </c>
      <c r="O303" s="516"/>
      <c r="P303" s="364"/>
      <c r="Q303" s="517">
        <v>92471945.310000002</v>
      </c>
      <c r="R303" s="517"/>
    </row>
    <row r="304" spans="2:18" ht="23.25" customHeight="1" x14ac:dyDescent="0.25">
      <c r="B304" s="515" t="s">
        <v>845</v>
      </c>
      <c r="C304" s="515"/>
      <c r="D304" s="515"/>
      <c r="E304" s="515"/>
      <c r="F304" s="515"/>
      <c r="G304" s="515"/>
      <c r="H304" s="516" t="s">
        <v>482</v>
      </c>
      <c r="I304" s="516"/>
      <c r="J304" s="516"/>
      <c r="K304" s="516"/>
      <c r="L304" s="371" t="s">
        <v>223</v>
      </c>
      <c r="M304" s="372" t="s">
        <v>210</v>
      </c>
      <c r="N304" s="516" t="s">
        <v>561</v>
      </c>
      <c r="O304" s="516"/>
      <c r="P304" s="371" t="s">
        <v>846</v>
      </c>
      <c r="Q304" s="517">
        <v>26294462.870000001</v>
      </c>
      <c r="R304" s="517"/>
    </row>
    <row r="305" spans="2:18" ht="34.5" customHeight="1" x14ac:dyDescent="0.25">
      <c r="B305" s="515" t="s">
        <v>830</v>
      </c>
      <c r="C305" s="515"/>
      <c r="D305" s="515"/>
      <c r="E305" s="515"/>
      <c r="F305" s="515"/>
      <c r="G305" s="515"/>
      <c r="H305" s="516" t="s">
        <v>482</v>
      </c>
      <c r="I305" s="516"/>
      <c r="J305" s="516"/>
      <c r="K305" s="516"/>
      <c r="L305" s="371" t="s">
        <v>223</v>
      </c>
      <c r="M305" s="372" t="s">
        <v>210</v>
      </c>
      <c r="N305" s="516" t="s">
        <v>561</v>
      </c>
      <c r="O305" s="516"/>
      <c r="P305" s="371" t="s">
        <v>739</v>
      </c>
      <c r="Q305" s="517">
        <v>62655361.039999999</v>
      </c>
      <c r="R305" s="517"/>
    </row>
    <row r="306" spans="2:18" ht="15" customHeight="1" x14ac:dyDescent="0.25">
      <c r="B306" s="515" t="s">
        <v>831</v>
      </c>
      <c r="C306" s="515"/>
      <c r="D306" s="515"/>
      <c r="E306" s="515"/>
      <c r="F306" s="515"/>
      <c r="G306" s="515"/>
      <c r="H306" s="516" t="s">
        <v>482</v>
      </c>
      <c r="I306" s="516"/>
      <c r="J306" s="516"/>
      <c r="K306" s="516"/>
      <c r="L306" s="371" t="s">
        <v>223</v>
      </c>
      <c r="M306" s="372" t="s">
        <v>210</v>
      </c>
      <c r="N306" s="516" t="s">
        <v>561</v>
      </c>
      <c r="O306" s="516"/>
      <c r="P306" s="371" t="s">
        <v>822</v>
      </c>
      <c r="Q306" s="517">
        <v>3522121.4</v>
      </c>
      <c r="R306" s="517"/>
    </row>
    <row r="307" spans="2:18" ht="68.25" customHeight="1" x14ac:dyDescent="0.25">
      <c r="B307" s="515" t="s">
        <v>736</v>
      </c>
      <c r="C307" s="515"/>
      <c r="D307" s="515"/>
      <c r="E307" s="515"/>
      <c r="F307" s="515"/>
      <c r="G307" s="515"/>
      <c r="H307" s="516" t="s">
        <v>482</v>
      </c>
      <c r="I307" s="516"/>
      <c r="J307" s="516"/>
      <c r="K307" s="516"/>
      <c r="L307" s="371" t="s">
        <v>223</v>
      </c>
      <c r="M307" s="372" t="s">
        <v>210</v>
      </c>
      <c r="N307" s="516" t="s">
        <v>737</v>
      </c>
      <c r="O307" s="516"/>
      <c r="P307" s="364"/>
      <c r="Q307" s="517">
        <v>900000</v>
      </c>
      <c r="R307" s="517"/>
    </row>
    <row r="308" spans="2:18" ht="34.5" customHeight="1" x14ac:dyDescent="0.25">
      <c r="B308" s="515" t="s">
        <v>830</v>
      </c>
      <c r="C308" s="515"/>
      <c r="D308" s="515"/>
      <c r="E308" s="515"/>
      <c r="F308" s="515"/>
      <c r="G308" s="515"/>
      <c r="H308" s="516" t="s">
        <v>482</v>
      </c>
      <c r="I308" s="516"/>
      <c r="J308" s="516"/>
      <c r="K308" s="516"/>
      <c r="L308" s="371" t="s">
        <v>223</v>
      </c>
      <c r="M308" s="372" t="s">
        <v>210</v>
      </c>
      <c r="N308" s="516" t="s">
        <v>737</v>
      </c>
      <c r="O308" s="516"/>
      <c r="P308" s="371" t="s">
        <v>739</v>
      </c>
      <c r="Q308" s="517">
        <v>900000</v>
      </c>
      <c r="R308" s="517"/>
    </row>
    <row r="309" spans="2:18" ht="45.75" customHeight="1" x14ac:dyDescent="0.25">
      <c r="B309" s="515" t="s">
        <v>562</v>
      </c>
      <c r="C309" s="515"/>
      <c r="D309" s="515"/>
      <c r="E309" s="515"/>
      <c r="F309" s="515"/>
      <c r="G309" s="515"/>
      <c r="H309" s="516" t="s">
        <v>482</v>
      </c>
      <c r="I309" s="516"/>
      <c r="J309" s="516"/>
      <c r="K309" s="516"/>
      <c r="L309" s="371" t="s">
        <v>223</v>
      </c>
      <c r="M309" s="372" t="s">
        <v>210</v>
      </c>
      <c r="N309" s="516" t="s">
        <v>563</v>
      </c>
      <c r="O309" s="516"/>
      <c r="P309" s="364"/>
      <c r="Q309" s="517">
        <v>315336.57</v>
      </c>
      <c r="R309" s="517"/>
    </row>
    <row r="310" spans="2:18" ht="23.25" customHeight="1" x14ac:dyDescent="0.25">
      <c r="B310" s="515" t="s">
        <v>848</v>
      </c>
      <c r="C310" s="515"/>
      <c r="D310" s="515"/>
      <c r="E310" s="515"/>
      <c r="F310" s="515"/>
      <c r="G310" s="515"/>
      <c r="H310" s="516" t="s">
        <v>482</v>
      </c>
      <c r="I310" s="516"/>
      <c r="J310" s="516"/>
      <c r="K310" s="516"/>
      <c r="L310" s="371" t="s">
        <v>223</v>
      </c>
      <c r="M310" s="372" t="s">
        <v>210</v>
      </c>
      <c r="N310" s="516" t="s">
        <v>563</v>
      </c>
      <c r="O310" s="516"/>
      <c r="P310" s="371" t="s">
        <v>849</v>
      </c>
      <c r="Q310" s="517">
        <v>315336.57</v>
      </c>
      <c r="R310" s="517"/>
    </row>
    <row r="311" spans="2:18" ht="79.5" customHeight="1" x14ac:dyDescent="0.25">
      <c r="B311" s="515" t="s">
        <v>952</v>
      </c>
      <c r="C311" s="515"/>
      <c r="D311" s="515"/>
      <c r="E311" s="515"/>
      <c r="F311" s="515"/>
      <c r="G311" s="515"/>
      <c r="H311" s="516" t="s">
        <v>482</v>
      </c>
      <c r="I311" s="516"/>
      <c r="J311" s="516"/>
      <c r="K311" s="516"/>
      <c r="L311" s="371" t="s">
        <v>223</v>
      </c>
      <c r="M311" s="372" t="s">
        <v>210</v>
      </c>
      <c r="N311" s="516" t="s">
        <v>953</v>
      </c>
      <c r="O311" s="516"/>
      <c r="P311" s="364"/>
      <c r="Q311" s="517">
        <v>111380</v>
      </c>
      <c r="R311" s="517"/>
    </row>
    <row r="312" spans="2:18" ht="23.25" customHeight="1" x14ac:dyDescent="0.25">
      <c r="B312" s="515" t="s">
        <v>848</v>
      </c>
      <c r="C312" s="515"/>
      <c r="D312" s="515"/>
      <c r="E312" s="515"/>
      <c r="F312" s="515"/>
      <c r="G312" s="515"/>
      <c r="H312" s="516" t="s">
        <v>482</v>
      </c>
      <c r="I312" s="516"/>
      <c r="J312" s="516"/>
      <c r="K312" s="516"/>
      <c r="L312" s="371" t="s">
        <v>223</v>
      </c>
      <c r="M312" s="372" t="s">
        <v>210</v>
      </c>
      <c r="N312" s="516" t="s">
        <v>953</v>
      </c>
      <c r="O312" s="516"/>
      <c r="P312" s="371" t="s">
        <v>849</v>
      </c>
      <c r="Q312" s="517">
        <v>111380</v>
      </c>
      <c r="R312" s="517"/>
    </row>
    <row r="313" spans="2:18" ht="90.75" customHeight="1" x14ac:dyDescent="0.25">
      <c r="B313" s="515" t="s">
        <v>564</v>
      </c>
      <c r="C313" s="515"/>
      <c r="D313" s="515"/>
      <c r="E313" s="515"/>
      <c r="F313" s="515"/>
      <c r="G313" s="515"/>
      <c r="H313" s="516" t="s">
        <v>482</v>
      </c>
      <c r="I313" s="516"/>
      <c r="J313" s="516"/>
      <c r="K313" s="516"/>
      <c r="L313" s="371" t="s">
        <v>223</v>
      </c>
      <c r="M313" s="372" t="s">
        <v>210</v>
      </c>
      <c r="N313" s="516" t="s">
        <v>565</v>
      </c>
      <c r="O313" s="516"/>
      <c r="P313" s="364"/>
      <c r="Q313" s="517">
        <v>4797356.3</v>
      </c>
      <c r="R313" s="517"/>
    </row>
    <row r="314" spans="2:18" ht="23.25" customHeight="1" x14ac:dyDescent="0.25">
      <c r="B314" s="515" t="s">
        <v>845</v>
      </c>
      <c r="C314" s="515"/>
      <c r="D314" s="515"/>
      <c r="E314" s="515"/>
      <c r="F314" s="515"/>
      <c r="G314" s="515"/>
      <c r="H314" s="516" t="s">
        <v>482</v>
      </c>
      <c r="I314" s="516"/>
      <c r="J314" s="516"/>
      <c r="K314" s="516"/>
      <c r="L314" s="371" t="s">
        <v>223</v>
      </c>
      <c r="M314" s="372" t="s">
        <v>210</v>
      </c>
      <c r="N314" s="516" t="s">
        <v>565</v>
      </c>
      <c r="O314" s="516"/>
      <c r="P314" s="371" t="s">
        <v>846</v>
      </c>
      <c r="Q314" s="517">
        <v>2246262.2999999998</v>
      </c>
      <c r="R314" s="517"/>
    </row>
    <row r="315" spans="2:18" ht="23.25" customHeight="1" x14ac:dyDescent="0.25">
      <c r="B315" s="515" t="s">
        <v>848</v>
      </c>
      <c r="C315" s="515"/>
      <c r="D315" s="515"/>
      <c r="E315" s="515"/>
      <c r="F315" s="515"/>
      <c r="G315" s="515"/>
      <c r="H315" s="516" t="s">
        <v>482</v>
      </c>
      <c r="I315" s="516"/>
      <c r="J315" s="516"/>
      <c r="K315" s="516"/>
      <c r="L315" s="371" t="s">
        <v>223</v>
      </c>
      <c r="M315" s="372" t="s">
        <v>210</v>
      </c>
      <c r="N315" s="516" t="s">
        <v>565</v>
      </c>
      <c r="O315" s="516"/>
      <c r="P315" s="371" t="s">
        <v>849</v>
      </c>
      <c r="Q315" s="517">
        <v>2551094</v>
      </c>
      <c r="R315" s="517"/>
    </row>
    <row r="316" spans="2:18" ht="124.5" customHeight="1" x14ac:dyDescent="0.25">
      <c r="B316" s="515" t="s">
        <v>566</v>
      </c>
      <c r="C316" s="515"/>
      <c r="D316" s="515"/>
      <c r="E316" s="515"/>
      <c r="F316" s="515"/>
      <c r="G316" s="515"/>
      <c r="H316" s="516" t="s">
        <v>482</v>
      </c>
      <c r="I316" s="516"/>
      <c r="J316" s="516"/>
      <c r="K316" s="516"/>
      <c r="L316" s="371" t="s">
        <v>223</v>
      </c>
      <c r="M316" s="372" t="s">
        <v>210</v>
      </c>
      <c r="N316" s="516" t="s">
        <v>567</v>
      </c>
      <c r="O316" s="516"/>
      <c r="P316" s="364"/>
      <c r="Q316" s="517">
        <v>121544417.75</v>
      </c>
      <c r="R316" s="517"/>
    </row>
    <row r="317" spans="2:18" ht="23.25" customHeight="1" x14ac:dyDescent="0.25">
      <c r="B317" s="515" t="s">
        <v>845</v>
      </c>
      <c r="C317" s="515"/>
      <c r="D317" s="515"/>
      <c r="E317" s="515"/>
      <c r="F317" s="515"/>
      <c r="G317" s="515"/>
      <c r="H317" s="516" t="s">
        <v>482</v>
      </c>
      <c r="I317" s="516"/>
      <c r="J317" s="516"/>
      <c r="K317" s="516"/>
      <c r="L317" s="371" t="s">
        <v>223</v>
      </c>
      <c r="M317" s="372" t="s">
        <v>210</v>
      </c>
      <c r="N317" s="516" t="s">
        <v>567</v>
      </c>
      <c r="O317" s="516"/>
      <c r="P317" s="371" t="s">
        <v>846</v>
      </c>
      <c r="Q317" s="517">
        <v>111667530.69</v>
      </c>
      <c r="R317" s="517"/>
    </row>
    <row r="318" spans="2:18" ht="34.5" customHeight="1" x14ac:dyDescent="0.25">
      <c r="B318" s="515" t="s">
        <v>830</v>
      </c>
      <c r="C318" s="515"/>
      <c r="D318" s="515"/>
      <c r="E318" s="515"/>
      <c r="F318" s="515"/>
      <c r="G318" s="515"/>
      <c r="H318" s="516" t="s">
        <v>482</v>
      </c>
      <c r="I318" s="516"/>
      <c r="J318" s="516"/>
      <c r="K318" s="516"/>
      <c r="L318" s="371" t="s">
        <v>223</v>
      </c>
      <c r="M318" s="372" t="s">
        <v>210</v>
      </c>
      <c r="N318" s="516" t="s">
        <v>567</v>
      </c>
      <c r="O318" s="516"/>
      <c r="P318" s="371" t="s">
        <v>739</v>
      </c>
      <c r="Q318" s="517">
        <v>8876887.0600000005</v>
      </c>
      <c r="R318" s="517"/>
    </row>
    <row r="319" spans="2:18" ht="15" customHeight="1" x14ac:dyDescent="0.25">
      <c r="B319" s="515" t="s">
        <v>831</v>
      </c>
      <c r="C319" s="515"/>
      <c r="D319" s="515"/>
      <c r="E319" s="515"/>
      <c r="F319" s="515"/>
      <c r="G319" s="515"/>
      <c r="H319" s="516" t="s">
        <v>482</v>
      </c>
      <c r="I319" s="516"/>
      <c r="J319" s="516"/>
      <c r="K319" s="516"/>
      <c r="L319" s="371" t="s">
        <v>223</v>
      </c>
      <c r="M319" s="372" t="s">
        <v>210</v>
      </c>
      <c r="N319" s="516" t="s">
        <v>567</v>
      </c>
      <c r="O319" s="516"/>
      <c r="P319" s="371" t="s">
        <v>822</v>
      </c>
      <c r="Q319" s="517">
        <v>1000000</v>
      </c>
      <c r="R319" s="517"/>
    </row>
    <row r="320" spans="2:18" ht="34.5" customHeight="1" x14ac:dyDescent="0.25">
      <c r="B320" s="515" t="s">
        <v>954</v>
      </c>
      <c r="C320" s="515"/>
      <c r="D320" s="515"/>
      <c r="E320" s="515"/>
      <c r="F320" s="515"/>
      <c r="G320" s="515"/>
      <c r="H320" s="516" t="s">
        <v>482</v>
      </c>
      <c r="I320" s="516"/>
      <c r="J320" s="516"/>
      <c r="K320" s="516"/>
      <c r="L320" s="371" t="s">
        <v>223</v>
      </c>
      <c r="M320" s="372" t="s">
        <v>210</v>
      </c>
      <c r="N320" s="516" t="s">
        <v>955</v>
      </c>
      <c r="O320" s="516"/>
      <c r="P320" s="364"/>
      <c r="Q320" s="517">
        <v>18719934.09</v>
      </c>
      <c r="R320" s="517"/>
    </row>
    <row r="321" spans="2:18" ht="34.5" customHeight="1" x14ac:dyDescent="0.25">
      <c r="B321" s="515" t="s">
        <v>830</v>
      </c>
      <c r="C321" s="515"/>
      <c r="D321" s="515"/>
      <c r="E321" s="515"/>
      <c r="F321" s="515"/>
      <c r="G321" s="515"/>
      <c r="H321" s="516" t="s">
        <v>482</v>
      </c>
      <c r="I321" s="516"/>
      <c r="J321" s="516"/>
      <c r="K321" s="516"/>
      <c r="L321" s="371" t="s">
        <v>223</v>
      </c>
      <c r="M321" s="372" t="s">
        <v>210</v>
      </c>
      <c r="N321" s="516" t="s">
        <v>955</v>
      </c>
      <c r="O321" s="516"/>
      <c r="P321" s="371" t="s">
        <v>739</v>
      </c>
      <c r="Q321" s="517">
        <v>18719934.09</v>
      </c>
      <c r="R321" s="517"/>
    </row>
    <row r="322" spans="2:18" ht="34.5" customHeight="1" x14ac:dyDescent="0.25">
      <c r="B322" s="515" t="s">
        <v>1093</v>
      </c>
      <c r="C322" s="515"/>
      <c r="D322" s="515"/>
      <c r="E322" s="515"/>
      <c r="F322" s="515"/>
      <c r="G322" s="515"/>
      <c r="H322" s="516" t="s">
        <v>482</v>
      </c>
      <c r="I322" s="516"/>
      <c r="J322" s="516"/>
      <c r="K322" s="516"/>
      <c r="L322" s="371" t="s">
        <v>223</v>
      </c>
      <c r="M322" s="372" t="s">
        <v>210</v>
      </c>
      <c r="N322" s="516" t="s">
        <v>1094</v>
      </c>
      <c r="O322" s="516"/>
      <c r="P322" s="371"/>
      <c r="Q322" s="517">
        <v>694674.24</v>
      </c>
      <c r="R322" s="517"/>
    </row>
    <row r="323" spans="2:18" ht="34.5" customHeight="1" x14ac:dyDescent="0.25">
      <c r="B323" s="515" t="s">
        <v>1093</v>
      </c>
      <c r="C323" s="515"/>
      <c r="D323" s="515"/>
      <c r="E323" s="515"/>
      <c r="F323" s="515"/>
      <c r="G323" s="515"/>
      <c r="H323" s="516" t="s">
        <v>482</v>
      </c>
      <c r="I323" s="516"/>
      <c r="J323" s="516"/>
      <c r="K323" s="516"/>
      <c r="L323" s="371" t="s">
        <v>223</v>
      </c>
      <c r="M323" s="372" t="s">
        <v>210</v>
      </c>
      <c r="N323" s="516" t="s">
        <v>1095</v>
      </c>
      <c r="O323" s="516"/>
      <c r="P323" s="364"/>
      <c r="Q323" s="517">
        <v>694674.24</v>
      </c>
      <c r="R323" s="517"/>
    </row>
    <row r="324" spans="2:18" ht="23.25" customHeight="1" x14ac:dyDescent="0.25">
      <c r="B324" s="515" t="s">
        <v>848</v>
      </c>
      <c r="C324" s="515"/>
      <c r="D324" s="515"/>
      <c r="E324" s="515"/>
      <c r="F324" s="515"/>
      <c r="G324" s="515"/>
      <c r="H324" s="516" t="s">
        <v>482</v>
      </c>
      <c r="I324" s="516"/>
      <c r="J324" s="516"/>
      <c r="K324" s="516"/>
      <c r="L324" s="371" t="s">
        <v>223</v>
      </c>
      <c r="M324" s="372" t="s">
        <v>210</v>
      </c>
      <c r="N324" s="516" t="s">
        <v>1095</v>
      </c>
      <c r="O324" s="516"/>
      <c r="P324" s="371" t="s">
        <v>849</v>
      </c>
      <c r="Q324" s="517">
        <v>694674.24</v>
      </c>
      <c r="R324" s="517"/>
    </row>
    <row r="325" spans="2:18" ht="23.25" customHeight="1" x14ac:dyDescent="0.25">
      <c r="B325" s="515" t="s">
        <v>835</v>
      </c>
      <c r="C325" s="515"/>
      <c r="D325" s="515"/>
      <c r="E325" s="515"/>
      <c r="F325" s="515"/>
      <c r="G325" s="515"/>
      <c r="H325" s="516" t="s">
        <v>482</v>
      </c>
      <c r="I325" s="516"/>
      <c r="J325" s="516"/>
      <c r="K325" s="516"/>
      <c r="L325" s="371" t="s">
        <v>223</v>
      </c>
      <c r="M325" s="372" t="s">
        <v>210</v>
      </c>
      <c r="N325" s="516" t="s">
        <v>836</v>
      </c>
      <c r="O325" s="516"/>
      <c r="P325" s="371"/>
      <c r="Q325" s="517">
        <v>3145052.2</v>
      </c>
      <c r="R325" s="517"/>
    </row>
    <row r="326" spans="2:18" ht="79.5" customHeight="1" x14ac:dyDescent="0.25">
      <c r="B326" s="515" t="s">
        <v>568</v>
      </c>
      <c r="C326" s="515"/>
      <c r="D326" s="515"/>
      <c r="E326" s="515"/>
      <c r="F326" s="515"/>
      <c r="G326" s="515"/>
      <c r="H326" s="516" t="s">
        <v>482</v>
      </c>
      <c r="I326" s="516"/>
      <c r="J326" s="516"/>
      <c r="K326" s="516"/>
      <c r="L326" s="371" t="s">
        <v>223</v>
      </c>
      <c r="M326" s="372" t="s">
        <v>210</v>
      </c>
      <c r="N326" s="516" t="s">
        <v>569</v>
      </c>
      <c r="O326" s="516"/>
      <c r="P326" s="364"/>
      <c r="Q326" s="517">
        <v>3145052.2</v>
      </c>
      <c r="R326" s="517"/>
    </row>
    <row r="327" spans="2:18" ht="34.5" customHeight="1" x14ac:dyDescent="0.25">
      <c r="B327" s="515" t="s">
        <v>830</v>
      </c>
      <c r="C327" s="515"/>
      <c r="D327" s="515"/>
      <c r="E327" s="515"/>
      <c r="F327" s="515"/>
      <c r="G327" s="515"/>
      <c r="H327" s="516" t="s">
        <v>482</v>
      </c>
      <c r="I327" s="516"/>
      <c r="J327" s="516"/>
      <c r="K327" s="516"/>
      <c r="L327" s="371" t="s">
        <v>223</v>
      </c>
      <c r="M327" s="372" t="s">
        <v>210</v>
      </c>
      <c r="N327" s="516" t="s">
        <v>569</v>
      </c>
      <c r="O327" s="516"/>
      <c r="P327" s="371" t="s">
        <v>739</v>
      </c>
      <c r="Q327" s="517">
        <v>3145052.2</v>
      </c>
      <c r="R327" s="517"/>
    </row>
    <row r="328" spans="2:18" ht="15" customHeight="1" x14ac:dyDescent="0.25">
      <c r="B328" s="515" t="s">
        <v>839</v>
      </c>
      <c r="C328" s="515"/>
      <c r="D328" s="515"/>
      <c r="E328" s="515"/>
      <c r="F328" s="515"/>
      <c r="G328" s="515"/>
      <c r="H328" s="516" t="s">
        <v>482</v>
      </c>
      <c r="I328" s="516"/>
      <c r="J328" s="516"/>
      <c r="K328" s="516"/>
      <c r="L328" s="371" t="s">
        <v>223</v>
      </c>
      <c r="M328" s="372" t="s">
        <v>210</v>
      </c>
      <c r="N328" s="516" t="s">
        <v>840</v>
      </c>
      <c r="O328" s="516"/>
      <c r="P328" s="371"/>
      <c r="Q328" s="517">
        <v>1078827.01</v>
      </c>
      <c r="R328" s="517"/>
    </row>
    <row r="329" spans="2:18" ht="23.25" customHeight="1" x14ac:dyDescent="0.25">
      <c r="B329" s="515" t="s">
        <v>841</v>
      </c>
      <c r="C329" s="515"/>
      <c r="D329" s="515"/>
      <c r="E329" s="515"/>
      <c r="F329" s="515"/>
      <c r="G329" s="515"/>
      <c r="H329" s="516" t="s">
        <v>482</v>
      </c>
      <c r="I329" s="516"/>
      <c r="J329" s="516"/>
      <c r="K329" s="516"/>
      <c r="L329" s="371" t="s">
        <v>223</v>
      </c>
      <c r="M329" s="372" t="s">
        <v>210</v>
      </c>
      <c r="N329" s="516" t="s">
        <v>842</v>
      </c>
      <c r="O329" s="516"/>
      <c r="P329" s="371"/>
      <c r="Q329" s="517">
        <v>1078827.01</v>
      </c>
      <c r="R329" s="517"/>
    </row>
    <row r="330" spans="2:18" ht="23.25" customHeight="1" x14ac:dyDescent="0.25">
      <c r="B330" s="515" t="s">
        <v>752</v>
      </c>
      <c r="C330" s="515"/>
      <c r="D330" s="515"/>
      <c r="E330" s="515"/>
      <c r="F330" s="515"/>
      <c r="G330" s="515"/>
      <c r="H330" s="516" t="s">
        <v>482</v>
      </c>
      <c r="I330" s="516"/>
      <c r="J330" s="516"/>
      <c r="K330" s="516"/>
      <c r="L330" s="371" t="s">
        <v>223</v>
      </c>
      <c r="M330" s="372" t="s">
        <v>210</v>
      </c>
      <c r="N330" s="516" t="s">
        <v>738</v>
      </c>
      <c r="O330" s="516"/>
      <c r="P330" s="364"/>
      <c r="Q330" s="517">
        <v>78827.009999999995</v>
      </c>
      <c r="R330" s="517"/>
    </row>
    <row r="331" spans="2:18" ht="34.5" customHeight="1" x14ac:dyDescent="0.25">
      <c r="B331" s="515" t="s">
        <v>830</v>
      </c>
      <c r="C331" s="515"/>
      <c r="D331" s="515"/>
      <c r="E331" s="515"/>
      <c r="F331" s="515"/>
      <c r="G331" s="515"/>
      <c r="H331" s="516" t="s">
        <v>482</v>
      </c>
      <c r="I331" s="516"/>
      <c r="J331" s="516"/>
      <c r="K331" s="516"/>
      <c r="L331" s="371" t="s">
        <v>223</v>
      </c>
      <c r="M331" s="372" t="s">
        <v>210</v>
      </c>
      <c r="N331" s="516" t="s">
        <v>738</v>
      </c>
      <c r="O331" s="516"/>
      <c r="P331" s="371" t="s">
        <v>739</v>
      </c>
      <c r="Q331" s="517">
        <v>78827.009999999995</v>
      </c>
      <c r="R331" s="517"/>
    </row>
    <row r="332" spans="2:18" ht="34.5" customHeight="1" x14ac:dyDescent="0.25">
      <c r="B332" s="515" t="s">
        <v>1096</v>
      </c>
      <c r="C332" s="515"/>
      <c r="D332" s="515"/>
      <c r="E332" s="515"/>
      <c r="F332" s="515"/>
      <c r="G332" s="515"/>
      <c r="H332" s="516" t="s">
        <v>482</v>
      </c>
      <c r="I332" s="516"/>
      <c r="J332" s="516"/>
      <c r="K332" s="516"/>
      <c r="L332" s="371" t="s">
        <v>223</v>
      </c>
      <c r="M332" s="372" t="s">
        <v>210</v>
      </c>
      <c r="N332" s="516" t="s">
        <v>1097</v>
      </c>
      <c r="O332" s="516"/>
      <c r="P332" s="364"/>
      <c r="Q332" s="517">
        <v>1000000</v>
      </c>
      <c r="R332" s="517"/>
    </row>
    <row r="333" spans="2:18" ht="34.5" customHeight="1" x14ac:dyDescent="0.25">
      <c r="B333" s="515" t="s">
        <v>830</v>
      </c>
      <c r="C333" s="515"/>
      <c r="D333" s="515"/>
      <c r="E333" s="515"/>
      <c r="F333" s="515"/>
      <c r="G333" s="515"/>
      <c r="H333" s="516" t="s">
        <v>482</v>
      </c>
      <c r="I333" s="516"/>
      <c r="J333" s="516"/>
      <c r="K333" s="516"/>
      <c r="L333" s="371" t="s">
        <v>223</v>
      </c>
      <c r="M333" s="372" t="s">
        <v>210</v>
      </c>
      <c r="N333" s="516" t="s">
        <v>1097</v>
      </c>
      <c r="O333" s="516"/>
      <c r="P333" s="371" t="s">
        <v>739</v>
      </c>
      <c r="Q333" s="517">
        <v>1000000</v>
      </c>
      <c r="R333" s="517"/>
    </row>
    <row r="334" spans="2:18" ht="15" customHeight="1" x14ac:dyDescent="0.25">
      <c r="B334" s="515" t="s">
        <v>255</v>
      </c>
      <c r="C334" s="515"/>
      <c r="D334" s="515"/>
      <c r="E334" s="515"/>
      <c r="F334" s="515"/>
      <c r="G334" s="515"/>
      <c r="H334" s="516" t="s">
        <v>482</v>
      </c>
      <c r="I334" s="516"/>
      <c r="J334" s="516"/>
      <c r="K334" s="516"/>
      <c r="L334" s="371" t="s">
        <v>223</v>
      </c>
      <c r="M334" s="372" t="s">
        <v>213</v>
      </c>
      <c r="N334" s="516"/>
      <c r="O334" s="516"/>
      <c r="P334" s="371"/>
      <c r="Q334" s="517">
        <v>453142671.94</v>
      </c>
      <c r="R334" s="517"/>
    </row>
    <row r="335" spans="2:18" ht="57" customHeight="1" x14ac:dyDescent="0.25">
      <c r="B335" s="515" t="s">
        <v>867</v>
      </c>
      <c r="C335" s="515"/>
      <c r="D335" s="515"/>
      <c r="E335" s="515"/>
      <c r="F335" s="515"/>
      <c r="G335" s="515"/>
      <c r="H335" s="516" t="s">
        <v>482</v>
      </c>
      <c r="I335" s="516"/>
      <c r="J335" s="516"/>
      <c r="K335" s="516"/>
      <c r="L335" s="371" t="s">
        <v>223</v>
      </c>
      <c r="M335" s="372" t="s">
        <v>213</v>
      </c>
      <c r="N335" s="516" t="s">
        <v>868</v>
      </c>
      <c r="O335" s="516"/>
      <c r="P335" s="371"/>
      <c r="Q335" s="517">
        <v>100000</v>
      </c>
      <c r="R335" s="517"/>
    </row>
    <row r="336" spans="2:18" ht="79.5" customHeight="1" x14ac:dyDescent="0.25">
      <c r="B336" s="515" t="s">
        <v>733</v>
      </c>
      <c r="C336" s="515"/>
      <c r="D336" s="515"/>
      <c r="E336" s="515"/>
      <c r="F336" s="515"/>
      <c r="G336" s="515"/>
      <c r="H336" s="516" t="s">
        <v>482</v>
      </c>
      <c r="I336" s="516"/>
      <c r="J336" s="516"/>
      <c r="K336" s="516"/>
      <c r="L336" s="371" t="s">
        <v>223</v>
      </c>
      <c r="M336" s="372" t="s">
        <v>213</v>
      </c>
      <c r="N336" s="516" t="s">
        <v>869</v>
      </c>
      <c r="O336" s="516"/>
      <c r="P336" s="371"/>
      <c r="Q336" s="517">
        <v>100000</v>
      </c>
      <c r="R336" s="517"/>
    </row>
    <row r="337" spans="2:18" ht="79.5" customHeight="1" x14ac:dyDescent="0.25">
      <c r="B337" s="515" t="s">
        <v>733</v>
      </c>
      <c r="C337" s="515"/>
      <c r="D337" s="515"/>
      <c r="E337" s="515"/>
      <c r="F337" s="515"/>
      <c r="G337" s="515"/>
      <c r="H337" s="516" t="s">
        <v>482</v>
      </c>
      <c r="I337" s="516"/>
      <c r="J337" s="516"/>
      <c r="K337" s="516"/>
      <c r="L337" s="371" t="s">
        <v>223</v>
      </c>
      <c r="M337" s="372" t="s">
        <v>213</v>
      </c>
      <c r="N337" s="516" t="s">
        <v>542</v>
      </c>
      <c r="O337" s="516"/>
      <c r="P337" s="364"/>
      <c r="Q337" s="517">
        <v>100000</v>
      </c>
      <c r="R337" s="517"/>
    </row>
    <row r="338" spans="2:18" ht="34.5" customHeight="1" x14ac:dyDescent="0.25">
      <c r="B338" s="515" t="s">
        <v>830</v>
      </c>
      <c r="C338" s="515"/>
      <c r="D338" s="515"/>
      <c r="E338" s="515"/>
      <c r="F338" s="515"/>
      <c r="G338" s="515"/>
      <c r="H338" s="516" t="s">
        <v>482</v>
      </c>
      <c r="I338" s="516"/>
      <c r="J338" s="516"/>
      <c r="K338" s="516"/>
      <c r="L338" s="371" t="s">
        <v>223</v>
      </c>
      <c r="M338" s="372" t="s">
        <v>213</v>
      </c>
      <c r="N338" s="516" t="s">
        <v>542</v>
      </c>
      <c r="O338" s="516"/>
      <c r="P338" s="371" t="s">
        <v>739</v>
      </c>
      <c r="Q338" s="517">
        <v>100000</v>
      </c>
      <c r="R338" s="517"/>
    </row>
    <row r="339" spans="2:18" ht="15" customHeight="1" x14ac:dyDescent="0.25">
      <c r="B339" s="515" t="s">
        <v>902</v>
      </c>
      <c r="C339" s="515"/>
      <c r="D339" s="515"/>
      <c r="E339" s="515"/>
      <c r="F339" s="515"/>
      <c r="G339" s="515"/>
      <c r="H339" s="516" t="s">
        <v>482</v>
      </c>
      <c r="I339" s="516"/>
      <c r="J339" s="516"/>
      <c r="K339" s="516"/>
      <c r="L339" s="371" t="s">
        <v>223</v>
      </c>
      <c r="M339" s="372" t="s">
        <v>213</v>
      </c>
      <c r="N339" s="516" t="s">
        <v>903</v>
      </c>
      <c r="O339" s="516"/>
      <c r="P339" s="371"/>
      <c r="Q339" s="517">
        <v>11142023.51</v>
      </c>
      <c r="R339" s="517"/>
    </row>
    <row r="340" spans="2:18" ht="23.25" customHeight="1" x14ac:dyDescent="0.25">
      <c r="B340" s="515" t="s">
        <v>904</v>
      </c>
      <c r="C340" s="515"/>
      <c r="D340" s="515"/>
      <c r="E340" s="515"/>
      <c r="F340" s="515"/>
      <c r="G340" s="515"/>
      <c r="H340" s="516" t="s">
        <v>482</v>
      </c>
      <c r="I340" s="516"/>
      <c r="J340" s="516"/>
      <c r="K340" s="516"/>
      <c r="L340" s="371" t="s">
        <v>223</v>
      </c>
      <c r="M340" s="372" t="s">
        <v>213</v>
      </c>
      <c r="N340" s="516" t="s">
        <v>905</v>
      </c>
      <c r="O340" s="516"/>
      <c r="P340" s="371"/>
      <c r="Q340" s="517">
        <v>11142023.51</v>
      </c>
      <c r="R340" s="517"/>
    </row>
    <row r="341" spans="2:18" ht="23.25" customHeight="1" x14ac:dyDescent="0.25">
      <c r="B341" s="515" t="s">
        <v>543</v>
      </c>
      <c r="C341" s="515"/>
      <c r="D341" s="515"/>
      <c r="E341" s="515"/>
      <c r="F341" s="515"/>
      <c r="G341" s="515"/>
      <c r="H341" s="516" t="s">
        <v>482</v>
      </c>
      <c r="I341" s="516"/>
      <c r="J341" s="516"/>
      <c r="K341" s="516"/>
      <c r="L341" s="371" t="s">
        <v>223</v>
      </c>
      <c r="M341" s="372" t="s">
        <v>213</v>
      </c>
      <c r="N341" s="516" t="s">
        <v>544</v>
      </c>
      <c r="O341" s="516"/>
      <c r="P341" s="364"/>
      <c r="Q341" s="517">
        <v>11142023.51</v>
      </c>
      <c r="R341" s="517"/>
    </row>
    <row r="342" spans="2:18" ht="34.5" customHeight="1" x14ac:dyDescent="0.25">
      <c r="B342" s="515" t="s">
        <v>830</v>
      </c>
      <c r="C342" s="515"/>
      <c r="D342" s="515"/>
      <c r="E342" s="515"/>
      <c r="F342" s="515"/>
      <c r="G342" s="515"/>
      <c r="H342" s="516" t="s">
        <v>482</v>
      </c>
      <c r="I342" s="516"/>
      <c r="J342" s="516"/>
      <c r="K342" s="516"/>
      <c r="L342" s="371" t="s">
        <v>223</v>
      </c>
      <c r="M342" s="372" t="s">
        <v>213</v>
      </c>
      <c r="N342" s="516" t="s">
        <v>544</v>
      </c>
      <c r="O342" s="516"/>
      <c r="P342" s="371" t="s">
        <v>739</v>
      </c>
      <c r="Q342" s="517">
        <v>11142023.51</v>
      </c>
      <c r="R342" s="517"/>
    </row>
    <row r="343" spans="2:18" ht="23.25" customHeight="1" x14ac:dyDescent="0.25">
      <c r="B343" s="515" t="s">
        <v>833</v>
      </c>
      <c r="C343" s="515"/>
      <c r="D343" s="515"/>
      <c r="E343" s="515"/>
      <c r="F343" s="515"/>
      <c r="G343" s="515"/>
      <c r="H343" s="516" t="s">
        <v>482</v>
      </c>
      <c r="I343" s="516"/>
      <c r="J343" s="516"/>
      <c r="K343" s="516"/>
      <c r="L343" s="371" t="s">
        <v>223</v>
      </c>
      <c r="M343" s="372" t="s">
        <v>213</v>
      </c>
      <c r="N343" s="516" t="s">
        <v>834</v>
      </c>
      <c r="O343" s="516"/>
      <c r="P343" s="371"/>
      <c r="Q343" s="517">
        <v>439900648.43000001</v>
      </c>
      <c r="R343" s="517"/>
    </row>
    <row r="344" spans="2:18" ht="23.25" customHeight="1" x14ac:dyDescent="0.25">
      <c r="B344" s="515" t="s">
        <v>835</v>
      </c>
      <c r="C344" s="515"/>
      <c r="D344" s="515"/>
      <c r="E344" s="515"/>
      <c r="F344" s="515"/>
      <c r="G344" s="515"/>
      <c r="H344" s="516" t="s">
        <v>482</v>
      </c>
      <c r="I344" s="516"/>
      <c r="J344" s="516"/>
      <c r="K344" s="516"/>
      <c r="L344" s="371" t="s">
        <v>223</v>
      </c>
      <c r="M344" s="372" t="s">
        <v>213</v>
      </c>
      <c r="N344" s="516" t="s">
        <v>836</v>
      </c>
      <c r="O344" s="516"/>
      <c r="P344" s="371"/>
      <c r="Q344" s="517">
        <v>439900648.43000001</v>
      </c>
      <c r="R344" s="517"/>
    </row>
    <row r="345" spans="2:18" ht="79.5" customHeight="1" x14ac:dyDescent="0.25">
      <c r="B345" s="515" t="s">
        <v>568</v>
      </c>
      <c r="C345" s="515"/>
      <c r="D345" s="515"/>
      <c r="E345" s="515"/>
      <c r="F345" s="515"/>
      <c r="G345" s="515"/>
      <c r="H345" s="516" t="s">
        <v>482</v>
      </c>
      <c r="I345" s="516"/>
      <c r="J345" s="516"/>
      <c r="K345" s="516"/>
      <c r="L345" s="371" t="s">
        <v>223</v>
      </c>
      <c r="M345" s="372" t="s">
        <v>213</v>
      </c>
      <c r="N345" s="516" t="s">
        <v>569</v>
      </c>
      <c r="O345" s="516"/>
      <c r="P345" s="364"/>
      <c r="Q345" s="517">
        <v>93860635.700000003</v>
      </c>
      <c r="R345" s="517"/>
    </row>
    <row r="346" spans="2:18" ht="23.25" customHeight="1" x14ac:dyDescent="0.25">
      <c r="B346" s="515" t="s">
        <v>845</v>
      </c>
      <c r="C346" s="515"/>
      <c r="D346" s="515"/>
      <c r="E346" s="515"/>
      <c r="F346" s="515"/>
      <c r="G346" s="515"/>
      <c r="H346" s="516" t="s">
        <v>482</v>
      </c>
      <c r="I346" s="516"/>
      <c r="J346" s="516"/>
      <c r="K346" s="516"/>
      <c r="L346" s="371" t="s">
        <v>223</v>
      </c>
      <c r="M346" s="372" t="s">
        <v>213</v>
      </c>
      <c r="N346" s="516" t="s">
        <v>569</v>
      </c>
      <c r="O346" s="516"/>
      <c r="P346" s="371" t="s">
        <v>846</v>
      </c>
      <c r="Q346" s="517">
        <v>11030.2</v>
      </c>
      <c r="R346" s="517"/>
    </row>
    <row r="347" spans="2:18" ht="34.5" customHeight="1" x14ac:dyDescent="0.25">
      <c r="B347" s="515" t="s">
        <v>830</v>
      </c>
      <c r="C347" s="515"/>
      <c r="D347" s="515"/>
      <c r="E347" s="515"/>
      <c r="F347" s="515"/>
      <c r="G347" s="515"/>
      <c r="H347" s="516" t="s">
        <v>482</v>
      </c>
      <c r="I347" s="516"/>
      <c r="J347" s="516"/>
      <c r="K347" s="516"/>
      <c r="L347" s="371" t="s">
        <v>223</v>
      </c>
      <c r="M347" s="372" t="s">
        <v>213</v>
      </c>
      <c r="N347" s="516" t="s">
        <v>569</v>
      </c>
      <c r="O347" s="516"/>
      <c r="P347" s="371" t="s">
        <v>739</v>
      </c>
      <c r="Q347" s="517">
        <v>92715662.269999996</v>
      </c>
      <c r="R347" s="517"/>
    </row>
    <row r="348" spans="2:18" ht="15" customHeight="1" x14ac:dyDescent="0.25">
      <c r="B348" s="515" t="s">
        <v>831</v>
      </c>
      <c r="C348" s="515"/>
      <c r="D348" s="515"/>
      <c r="E348" s="515"/>
      <c r="F348" s="515"/>
      <c r="G348" s="515"/>
      <c r="H348" s="516" t="s">
        <v>482</v>
      </c>
      <c r="I348" s="516"/>
      <c r="J348" s="516"/>
      <c r="K348" s="516"/>
      <c r="L348" s="371" t="s">
        <v>223</v>
      </c>
      <c r="M348" s="372" t="s">
        <v>213</v>
      </c>
      <c r="N348" s="516" t="s">
        <v>569</v>
      </c>
      <c r="O348" s="516"/>
      <c r="P348" s="371" t="s">
        <v>822</v>
      </c>
      <c r="Q348" s="517">
        <v>1133943.23</v>
      </c>
      <c r="R348" s="517"/>
    </row>
    <row r="349" spans="2:18" ht="68.25" customHeight="1" x14ac:dyDescent="0.25">
      <c r="B349" s="515" t="s">
        <v>570</v>
      </c>
      <c r="C349" s="515"/>
      <c r="D349" s="515"/>
      <c r="E349" s="515"/>
      <c r="F349" s="515"/>
      <c r="G349" s="515"/>
      <c r="H349" s="516" t="s">
        <v>482</v>
      </c>
      <c r="I349" s="516"/>
      <c r="J349" s="516"/>
      <c r="K349" s="516"/>
      <c r="L349" s="371" t="s">
        <v>223</v>
      </c>
      <c r="M349" s="372" t="s">
        <v>213</v>
      </c>
      <c r="N349" s="516" t="s">
        <v>571</v>
      </c>
      <c r="O349" s="516"/>
      <c r="P349" s="364"/>
      <c r="Q349" s="517">
        <v>300000</v>
      </c>
      <c r="R349" s="517"/>
    </row>
    <row r="350" spans="2:18" ht="15" customHeight="1" x14ac:dyDescent="0.25">
      <c r="B350" s="515" t="s">
        <v>572</v>
      </c>
      <c r="C350" s="515"/>
      <c r="D350" s="515"/>
      <c r="E350" s="515"/>
      <c r="F350" s="515"/>
      <c r="G350" s="515"/>
      <c r="H350" s="516" t="s">
        <v>482</v>
      </c>
      <c r="I350" s="516"/>
      <c r="J350" s="516"/>
      <c r="K350" s="516"/>
      <c r="L350" s="371" t="s">
        <v>223</v>
      </c>
      <c r="M350" s="372" t="s">
        <v>213</v>
      </c>
      <c r="N350" s="516" t="s">
        <v>571</v>
      </c>
      <c r="O350" s="516"/>
      <c r="P350" s="371" t="s">
        <v>573</v>
      </c>
      <c r="Q350" s="517">
        <v>300000</v>
      </c>
      <c r="R350" s="517"/>
    </row>
    <row r="351" spans="2:18" ht="57" customHeight="1" x14ac:dyDescent="0.25">
      <c r="B351" s="515" t="s">
        <v>751</v>
      </c>
      <c r="C351" s="515"/>
      <c r="D351" s="515"/>
      <c r="E351" s="515"/>
      <c r="F351" s="515"/>
      <c r="G351" s="515"/>
      <c r="H351" s="516" t="s">
        <v>482</v>
      </c>
      <c r="I351" s="516"/>
      <c r="J351" s="516"/>
      <c r="K351" s="516"/>
      <c r="L351" s="371" t="s">
        <v>223</v>
      </c>
      <c r="M351" s="372" t="s">
        <v>213</v>
      </c>
      <c r="N351" s="516" t="s">
        <v>750</v>
      </c>
      <c r="O351" s="516"/>
      <c r="P351" s="364"/>
      <c r="Q351" s="517">
        <v>692832.05</v>
      </c>
      <c r="R351" s="517"/>
    </row>
    <row r="352" spans="2:18" ht="23.25" customHeight="1" x14ac:dyDescent="0.25">
      <c r="B352" s="515" t="s">
        <v>848</v>
      </c>
      <c r="C352" s="515"/>
      <c r="D352" s="515"/>
      <c r="E352" s="515"/>
      <c r="F352" s="515"/>
      <c r="G352" s="515"/>
      <c r="H352" s="516" t="s">
        <v>482</v>
      </c>
      <c r="I352" s="516"/>
      <c r="J352" s="516"/>
      <c r="K352" s="516"/>
      <c r="L352" s="371" t="s">
        <v>223</v>
      </c>
      <c r="M352" s="372" t="s">
        <v>213</v>
      </c>
      <c r="N352" s="516" t="s">
        <v>750</v>
      </c>
      <c r="O352" s="516"/>
      <c r="P352" s="371" t="s">
        <v>849</v>
      </c>
      <c r="Q352" s="517">
        <v>692832.05</v>
      </c>
      <c r="R352" s="517"/>
    </row>
    <row r="353" spans="2:18" ht="79.5" customHeight="1" x14ac:dyDescent="0.25">
      <c r="B353" s="515" t="s">
        <v>956</v>
      </c>
      <c r="C353" s="515"/>
      <c r="D353" s="515"/>
      <c r="E353" s="515"/>
      <c r="F353" s="515"/>
      <c r="G353" s="515"/>
      <c r="H353" s="516" t="s">
        <v>482</v>
      </c>
      <c r="I353" s="516"/>
      <c r="J353" s="516"/>
      <c r="K353" s="516"/>
      <c r="L353" s="371" t="s">
        <v>223</v>
      </c>
      <c r="M353" s="372" t="s">
        <v>213</v>
      </c>
      <c r="N353" s="516" t="s">
        <v>957</v>
      </c>
      <c r="O353" s="516"/>
      <c r="P353" s="364"/>
      <c r="Q353" s="517">
        <v>650000</v>
      </c>
      <c r="R353" s="517"/>
    </row>
    <row r="354" spans="2:18" ht="23.25" customHeight="1" x14ac:dyDescent="0.25">
      <c r="B354" s="515" t="s">
        <v>848</v>
      </c>
      <c r="C354" s="515"/>
      <c r="D354" s="515"/>
      <c r="E354" s="515"/>
      <c r="F354" s="515"/>
      <c r="G354" s="515"/>
      <c r="H354" s="516" t="s">
        <v>482</v>
      </c>
      <c r="I354" s="516"/>
      <c r="J354" s="516"/>
      <c r="K354" s="516"/>
      <c r="L354" s="371" t="s">
        <v>223</v>
      </c>
      <c r="M354" s="372" t="s">
        <v>213</v>
      </c>
      <c r="N354" s="516" t="s">
        <v>957</v>
      </c>
      <c r="O354" s="516"/>
      <c r="P354" s="371" t="s">
        <v>849</v>
      </c>
      <c r="Q354" s="517">
        <v>650000</v>
      </c>
      <c r="R354" s="517"/>
    </row>
    <row r="355" spans="2:18" ht="45.75" customHeight="1" x14ac:dyDescent="0.25">
      <c r="B355" s="515" t="s">
        <v>641</v>
      </c>
      <c r="C355" s="515"/>
      <c r="D355" s="515"/>
      <c r="E355" s="515"/>
      <c r="F355" s="515"/>
      <c r="G355" s="515"/>
      <c r="H355" s="516" t="s">
        <v>482</v>
      </c>
      <c r="I355" s="516"/>
      <c r="J355" s="516"/>
      <c r="K355" s="516"/>
      <c r="L355" s="371" t="s">
        <v>223</v>
      </c>
      <c r="M355" s="372" t="s">
        <v>213</v>
      </c>
      <c r="N355" s="516" t="s">
        <v>642</v>
      </c>
      <c r="O355" s="516"/>
      <c r="P355" s="364"/>
      <c r="Q355" s="517">
        <v>0</v>
      </c>
      <c r="R355" s="517"/>
    </row>
    <row r="356" spans="2:18" ht="23.25" customHeight="1" x14ac:dyDescent="0.25">
      <c r="B356" s="515" t="s">
        <v>845</v>
      </c>
      <c r="C356" s="515"/>
      <c r="D356" s="515"/>
      <c r="E356" s="515"/>
      <c r="F356" s="515"/>
      <c r="G356" s="515"/>
      <c r="H356" s="516" t="s">
        <v>482</v>
      </c>
      <c r="I356" s="516"/>
      <c r="J356" s="516"/>
      <c r="K356" s="516"/>
      <c r="L356" s="371" t="s">
        <v>223</v>
      </c>
      <c r="M356" s="372" t="s">
        <v>213</v>
      </c>
      <c r="N356" s="516" t="s">
        <v>642</v>
      </c>
      <c r="O356" s="516"/>
      <c r="P356" s="371" t="s">
        <v>846</v>
      </c>
      <c r="Q356" s="517">
        <v>0</v>
      </c>
      <c r="R356" s="517"/>
    </row>
    <row r="357" spans="2:18" ht="102" customHeight="1" x14ac:dyDescent="0.25">
      <c r="B357" s="515" t="s">
        <v>506</v>
      </c>
      <c r="C357" s="515"/>
      <c r="D357" s="515"/>
      <c r="E357" s="515"/>
      <c r="F357" s="515"/>
      <c r="G357" s="515"/>
      <c r="H357" s="516" t="s">
        <v>482</v>
      </c>
      <c r="I357" s="516"/>
      <c r="J357" s="516"/>
      <c r="K357" s="516"/>
      <c r="L357" s="371" t="s">
        <v>223</v>
      </c>
      <c r="M357" s="372" t="s">
        <v>213</v>
      </c>
      <c r="N357" s="516" t="s">
        <v>507</v>
      </c>
      <c r="O357" s="516"/>
      <c r="P357" s="364"/>
      <c r="Q357" s="517">
        <v>3161162.69</v>
      </c>
      <c r="R357" s="517"/>
    </row>
    <row r="358" spans="2:18" ht="34.5" customHeight="1" x14ac:dyDescent="0.25">
      <c r="B358" s="515" t="s">
        <v>830</v>
      </c>
      <c r="C358" s="515"/>
      <c r="D358" s="515"/>
      <c r="E358" s="515"/>
      <c r="F358" s="515"/>
      <c r="G358" s="515"/>
      <c r="H358" s="516" t="s">
        <v>482</v>
      </c>
      <c r="I358" s="516"/>
      <c r="J358" s="516"/>
      <c r="K358" s="516"/>
      <c r="L358" s="371" t="s">
        <v>223</v>
      </c>
      <c r="M358" s="372" t="s">
        <v>213</v>
      </c>
      <c r="N358" s="516" t="s">
        <v>507</v>
      </c>
      <c r="O358" s="516"/>
      <c r="P358" s="371" t="s">
        <v>739</v>
      </c>
      <c r="Q358" s="517">
        <v>3161162.69</v>
      </c>
      <c r="R358" s="517"/>
    </row>
    <row r="359" spans="2:18" ht="90.75" customHeight="1" x14ac:dyDescent="0.25">
      <c r="B359" s="515" t="s">
        <v>574</v>
      </c>
      <c r="C359" s="515"/>
      <c r="D359" s="515"/>
      <c r="E359" s="515"/>
      <c r="F359" s="515"/>
      <c r="G359" s="515"/>
      <c r="H359" s="516" t="s">
        <v>482</v>
      </c>
      <c r="I359" s="516"/>
      <c r="J359" s="516"/>
      <c r="K359" s="516"/>
      <c r="L359" s="371" t="s">
        <v>223</v>
      </c>
      <c r="M359" s="372" t="s">
        <v>213</v>
      </c>
      <c r="N359" s="516" t="s">
        <v>575</v>
      </c>
      <c r="O359" s="516"/>
      <c r="P359" s="364"/>
      <c r="Q359" s="517">
        <v>9315116.0999999996</v>
      </c>
      <c r="R359" s="517"/>
    </row>
    <row r="360" spans="2:18" ht="23.25" customHeight="1" x14ac:dyDescent="0.25">
      <c r="B360" s="515" t="s">
        <v>845</v>
      </c>
      <c r="C360" s="515"/>
      <c r="D360" s="515"/>
      <c r="E360" s="515"/>
      <c r="F360" s="515"/>
      <c r="G360" s="515"/>
      <c r="H360" s="516" t="s">
        <v>482</v>
      </c>
      <c r="I360" s="516"/>
      <c r="J360" s="516"/>
      <c r="K360" s="516"/>
      <c r="L360" s="371" t="s">
        <v>223</v>
      </c>
      <c r="M360" s="372" t="s">
        <v>213</v>
      </c>
      <c r="N360" s="516" t="s">
        <v>575</v>
      </c>
      <c r="O360" s="516"/>
      <c r="P360" s="371" t="s">
        <v>846</v>
      </c>
      <c r="Q360" s="517">
        <v>4032815.4</v>
      </c>
      <c r="R360" s="517"/>
    </row>
    <row r="361" spans="2:18" ht="23.25" customHeight="1" x14ac:dyDescent="0.25">
      <c r="B361" s="515" t="s">
        <v>848</v>
      </c>
      <c r="C361" s="515"/>
      <c r="D361" s="515"/>
      <c r="E361" s="515"/>
      <c r="F361" s="515"/>
      <c r="G361" s="515"/>
      <c r="H361" s="516" t="s">
        <v>482</v>
      </c>
      <c r="I361" s="516"/>
      <c r="J361" s="516"/>
      <c r="K361" s="516"/>
      <c r="L361" s="371" t="s">
        <v>223</v>
      </c>
      <c r="M361" s="372" t="s">
        <v>213</v>
      </c>
      <c r="N361" s="516" t="s">
        <v>575</v>
      </c>
      <c r="O361" s="516"/>
      <c r="P361" s="371" t="s">
        <v>849</v>
      </c>
      <c r="Q361" s="517">
        <v>5282300.7</v>
      </c>
      <c r="R361" s="517"/>
    </row>
    <row r="362" spans="2:18" ht="135.75" customHeight="1" x14ac:dyDescent="0.25">
      <c r="B362" s="515" t="s">
        <v>958</v>
      </c>
      <c r="C362" s="515"/>
      <c r="D362" s="515"/>
      <c r="E362" s="515"/>
      <c r="F362" s="515"/>
      <c r="G362" s="515"/>
      <c r="H362" s="516" t="s">
        <v>482</v>
      </c>
      <c r="I362" s="516"/>
      <c r="J362" s="516"/>
      <c r="K362" s="516"/>
      <c r="L362" s="371" t="s">
        <v>223</v>
      </c>
      <c r="M362" s="372" t="s">
        <v>213</v>
      </c>
      <c r="N362" s="516" t="s">
        <v>576</v>
      </c>
      <c r="O362" s="516"/>
      <c r="P362" s="364"/>
      <c r="Q362" s="517">
        <v>282886382.43000001</v>
      </c>
      <c r="R362" s="517"/>
    </row>
    <row r="363" spans="2:18" ht="23.25" customHeight="1" x14ac:dyDescent="0.25">
      <c r="B363" s="515" t="s">
        <v>845</v>
      </c>
      <c r="C363" s="515"/>
      <c r="D363" s="515"/>
      <c r="E363" s="515"/>
      <c r="F363" s="515"/>
      <c r="G363" s="515"/>
      <c r="H363" s="516" t="s">
        <v>482</v>
      </c>
      <c r="I363" s="516"/>
      <c r="J363" s="516"/>
      <c r="K363" s="516"/>
      <c r="L363" s="371" t="s">
        <v>223</v>
      </c>
      <c r="M363" s="372" t="s">
        <v>213</v>
      </c>
      <c r="N363" s="516" t="s">
        <v>576</v>
      </c>
      <c r="O363" s="516"/>
      <c r="P363" s="371" t="s">
        <v>846</v>
      </c>
      <c r="Q363" s="517">
        <v>266435480.5</v>
      </c>
      <c r="R363" s="517"/>
    </row>
    <row r="364" spans="2:18" ht="34.5" customHeight="1" x14ac:dyDescent="0.25">
      <c r="B364" s="515" t="s">
        <v>830</v>
      </c>
      <c r="C364" s="515"/>
      <c r="D364" s="515"/>
      <c r="E364" s="515"/>
      <c r="F364" s="515"/>
      <c r="G364" s="515"/>
      <c r="H364" s="516" t="s">
        <v>482</v>
      </c>
      <c r="I364" s="516"/>
      <c r="J364" s="516"/>
      <c r="K364" s="516"/>
      <c r="L364" s="371" t="s">
        <v>223</v>
      </c>
      <c r="M364" s="372" t="s">
        <v>213</v>
      </c>
      <c r="N364" s="516" t="s">
        <v>576</v>
      </c>
      <c r="O364" s="516"/>
      <c r="P364" s="371" t="s">
        <v>739</v>
      </c>
      <c r="Q364" s="517">
        <v>16450901.93</v>
      </c>
      <c r="R364" s="517"/>
    </row>
    <row r="365" spans="2:18" ht="45.75" customHeight="1" x14ac:dyDescent="0.25">
      <c r="B365" s="515" t="s">
        <v>641</v>
      </c>
      <c r="C365" s="515"/>
      <c r="D365" s="515"/>
      <c r="E365" s="515"/>
      <c r="F365" s="515"/>
      <c r="G365" s="515"/>
      <c r="H365" s="516" t="s">
        <v>482</v>
      </c>
      <c r="I365" s="516"/>
      <c r="J365" s="516"/>
      <c r="K365" s="516"/>
      <c r="L365" s="371" t="s">
        <v>223</v>
      </c>
      <c r="M365" s="372" t="s">
        <v>213</v>
      </c>
      <c r="N365" s="516" t="s">
        <v>1098</v>
      </c>
      <c r="O365" s="516"/>
      <c r="P365" s="364"/>
      <c r="Q365" s="517">
        <v>16178700</v>
      </c>
      <c r="R365" s="517"/>
    </row>
    <row r="366" spans="2:18" ht="23.25" customHeight="1" x14ac:dyDescent="0.25">
      <c r="B366" s="515" t="s">
        <v>845</v>
      </c>
      <c r="C366" s="515"/>
      <c r="D366" s="515"/>
      <c r="E366" s="515"/>
      <c r="F366" s="515"/>
      <c r="G366" s="515"/>
      <c r="H366" s="516" t="s">
        <v>482</v>
      </c>
      <c r="I366" s="516"/>
      <c r="J366" s="516"/>
      <c r="K366" s="516"/>
      <c r="L366" s="371" t="s">
        <v>223</v>
      </c>
      <c r="M366" s="372" t="s">
        <v>213</v>
      </c>
      <c r="N366" s="516" t="s">
        <v>1098</v>
      </c>
      <c r="O366" s="516"/>
      <c r="P366" s="371" t="s">
        <v>846</v>
      </c>
      <c r="Q366" s="517">
        <v>16178700</v>
      </c>
      <c r="R366" s="517"/>
    </row>
    <row r="367" spans="2:18" ht="34.5" customHeight="1" x14ac:dyDescent="0.25">
      <c r="B367" s="515" t="s">
        <v>684</v>
      </c>
      <c r="C367" s="515"/>
      <c r="D367" s="515"/>
      <c r="E367" s="515"/>
      <c r="F367" s="515"/>
      <c r="G367" s="515"/>
      <c r="H367" s="516" t="s">
        <v>482</v>
      </c>
      <c r="I367" s="516"/>
      <c r="J367" s="516"/>
      <c r="K367" s="516"/>
      <c r="L367" s="371" t="s">
        <v>223</v>
      </c>
      <c r="M367" s="372" t="s">
        <v>213</v>
      </c>
      <c r="N367" s="516" t="s">
        <v>683</v>
      </c>
      <c r="O367" s="516"/>
      <c r="P367" s="364"/>
      <c r="Q367" s="517">
        <v>6852243.4699999997</v>
      </c>
      <c r="R367" s="517"/>
    </row>
    <row r="368" spans="2:18" ht="34.5" customHeight="1" x14ac:dyDescent="0.25">
      <c r="B368" s="515" t="s">
        <v>830</v>
      </c>
      <c r="C368" s="515"/>
      <c r="D368" s="515"/>
      <c r="E368" s="515"/>
      <c r="F368" s="515"/>
      <c r="G368" s="515"/>
      <c r="H368" s="516" t="s">
        <v>482</v>
      </c>
      <c r="I368" s="516"/>
      <c r="J368" s="516"/>
      <c r="K368" s="516"/>
      <c r="L368" s="371" t="s">
        <v>223</v>
      </c>
      <c r="M368" s="372" t="s">
        <v>213</v>
      </c>
      <c r="N368" s="516" t="s">
        <v>683</v>
      </c>
      <c r="O368" s="516"/>
      <c r="P368" s="371" t="s">
        <v>739</v>
      </c>
      <c r="Q368" s="517">
        <v>6852243.4699999997</v>
      </c>
      <c r="R368" s="517"/>
    </row>
    <row r="369" spans="2:18" ht="102" customHeight="1" x14ac:dyDescent="0.25">
      <c r="B369" s="515" t="s">
        <v>1099</v>
      </c>
      <c r="C369" s="515"/>
      <c r="D369" s="515"/>
      <c r="E369" s="515"/>
      <c r="F369" s="515"/>
      <c r="G369" s="515"/>
      <c r="H369" s="516" t="s">
        <v>482</v>
      </c>
      <c r="I369" s="516"/>
      <c r="J369" s="516"/>
      <c r="K369" s="516"/>
      <c r="L369" s="371" t="s">
        <v>223</v>
      </c>
      <c r="M369" s="372" t="s">
        <v>213</v>
      </c>
      <c r="N369" s="516" t="s">
        <v>1100</v>
      </c>
      <c r="O369" s="516"/>
      <c r="P369" s="364"/>
      <c r="Q369" s="517">
        <v>759366.64</v>
      </c>
      <c r="R369" s="517"/>
    </row>
    <row r="370" spans="2:18" ht="34.5" customHeight="1" x14ac:dyDescent="0.25">
      <c r="B370" s="515" t="s">
        <v>830</v>
      </c>
      <c r="C370" s="515"/>
      <c r="D370" s="515"/>
      <c r="E370" s="515"/>
      <c r="F370" s="515"/>
      <c r="G370" s="515"/>
      <c r="H370" s="516" t="s">
        <v>482</v>
      </c>
      <c r="I370" s="516"/>
      <c r="J370" s="516"/>
      <c r="K370" s="516"/>
      <c r="L370" s="371" t="s">
        <v>223</v>
      </c>
      <c r="M370" s="372" t="s">
        <v>213</v>
      </c>
      <c r="N370" s="516" t="s">
        <v>1100</v>
      </c>
      <c r="O370" s="516"/>
      <c r="P370" s="371" t="s">
        <v>739</v>
      </c>
      <c r="Q370" s="517">
        <v>759366.64</v>
      </c>
      <c r="R370" s="517"/>
    </row>
    <row r="371" spans="2:18" ht="15" customHeight="1" x14ac:dyDescent="0.25">
      <c r="B371" s="515" t="s">
        <v>959</v>
      </c>
      <c r="C371" s="515"/>
      <c r="D371" s="515"/>
      <c r="E371" s="515"/>
      <c r="F371" s="515"/>
      <c r="G371" s="515"/>
      <c r="H371" s="516" t="s">
        <v>482</v>
      </c>
      <c r="I371" s="516"/>
      <c r="J371" s="516"/>
      <c r="K371" s="516"/>
      <c r="L371" s="371" t="s">
        <v>223</v>
      </c>
      <c r="M371" s="372" t="s">
        <v>213</v>
      </c>
      <c r="N371" s="516" t="s">
        <v>959</v>
      </c>
      <c r="O371" s="516"/>
      <c r="P371" s="371"/>
      <c r="Q371" s="517">
        <v>291336.43</v>
      </c>
      <c r="R371" s="517"/>
    </row>
    <row r="372" spans="2:18" ht="124.5" customHeight="1" x14ac:dyDescent="0.25">
      <c r="B372" s="515" t="s">
        <v>1101</v>
      </c>
      <c r="C372" s="515"/>
      <c r="D372" s="515"/>
      <c r="E372" s="515"/>
      <c r="F372" s="515"/>
      <c r="G372" s="515"/>
      <c r="H372" s="516" t="s">
        <v>482</v>
      </c>
      <c r="I372" s="516"/>
      <c r="J372" s="516"/>
      <c r="K372" s="516"/>
      <c r="L372" s="371" t="s">
        <v>223</v>
      </c>
      <c r="M372" s="372" t="s">
        <v>213</v>
      </c>
      <c r="N372" s="516" t="s">
        <v>961</v>
      </c>
      <c r="O372" s="516"/>
      <c r="P372" s="364"/>
      <c r="Q372" s="517">
        <v>291336.43</v>
      </c>
      <c r="R372" s="517"/>
    </row>
    <row r="373" spans="2:18" ht="23.25" customHeight="1" x14ac:dyDescent="0.25">
      <c r="B373" s="515" t="s">
        <v>848</v>
      </c>
      <c r="C373" s="515"/>
      <c r="D373" s="515"/>
      <c r="E373" s="515"/>
      <c r="F373" s="515"/>
      <c r="G373" s="515"/>
      <c r="H373" s="516" t="s">
        <v>482</v>
      </c>
      <c r="I373" s="516"/>
      <c r="J373" s="516"/>
      <c r="K373" s="516"/>
      <c r="L373" s="371" t="s">
        <v>223</v>
      </c>
      <c r="M373" s="372" t="s">
        <v>213</v>
      </c>
      <c r="N373" s="516" t="s">
        <v>961</v>
      </c>
      <c r="O373" s="516"/>
      <c r="P373" s="371" t="s">
        <v>849</v>
      </c>
      <c r="Q373" s="517">
        <v>291336.43</v>
      </c>
      <c r="R373" s="517"/>
    </row>
    <row r="374" spans="2:18" ht="15" customHeight="1" x14ac:dyDescent="0.25">
      <c r="B374" s="515" t="s">
        <v>962</v>
      </c>
      <c r="C374" s="515"/>
      <c r="D374" s="515"/>
      <c r="E374" s="515"/>
      <c r="F374" s="515"/>
      <c r="G374" s="515"/>
      <c r="H374" s="516" t="s">
        <v>482</v>
      </c>
      <c r="I374" s="516"/>
      <c r="J374" s="516"/>
      <c r="K374" s="516"/>
      <c r="L374" s="371" t="s">
        <v>223</v>
      </c>
      <c r="M374" s="372" t="s">
        <v>213</v>
      </c>
      <c r="N374" s="516" t="s">
        <v>963</v>
      </c>
      <c r="O374" s="516"/>
      <c r="P374" s="371"/>
      <c r="Q374" s="517">
        <v>11059291.83</v>
      </c>
      <c r="R374" s="517"/>
    </row>
    <row r="375" spans="2:18" ht="23.25" customHeight="1" x14ac:dyDescent="0.25">
      <c r="B375" s="515" t="s">
        <v>964</v>
      </c>
      <c r="C375" s="515"/>
      <c r="D375" s="515"/>
      <c r="E375" s="515"/>
      <c r="F375" s="515"/>
      <c r="G375" s="515"/>
      <c r="H375" s="516" t="s">
        <v>482</v>
      </c>
      <c r="I375" s="516"/>
      <c r="J375" s="516"/>
      <c r="K375" s="516"/>
      <c r="L375" s="371" t="s">
        <v>223</v>
      </c>
      <c r="M375" s="372" t="s">
        <v>213</v>
      </c>
      <c r="N375" s="516" t="s">
        <v>577</v>
      </c>
      <c r="O375" s="516"/>
      <c r="P375" s="364"/>
      <c r="Q375" s="517">
        <v>11059291.83</v>
      </c>
      <c r="R375" s="517"/>
    </row>
    <row r="376" spans="2:18" ht="34.5" customHeight="1" x14ac:dyDescent="0.25">
      <c r="B376" s="515" t="s">
        <v>830</v>
      </c>
      <c r="C376" s="515"/>
      <c r="D376" s="515"/>
      <c r="E376" s="515"/>
      <c r="F376" s="515"/>
      <c r="G376" s="515"/>
      <c r="H376" s="516" t="s">
        <v>482</v>
      </c>
      <c r="I376" s="516"/>
      <c r="J376" s="516"/>
      <c r="K376" s="516"/>
      <c r="L376" s="371" t="s">
        <v>223</v>
      </c>
      <c r="M376" s="372" t="s">
        <v>213</v>
      </c>
      <c r="N376" s="516" t="s">
        <v>577</v>
      </c>
      <c r="O376" s="516"/>
      <c r="P376" s="371" t="s">
        <v>739</v>
      </c>
      <c r="Q376" s="517">
        <v>11059291.83</v>
      </c>
      <c r="R376" s="517"/>
    </row>
    <row r="377" spans="2:18" ht="15" customHeight="1" x14ac:dyDescent="0.25">
      <c r="B377" s="515" t="s">
        <v>965</v>
      </c>
      <c r="C377" s="515"/>
      <c r="D377" s="515"/>
      <c r="E377" s="515"/>
      <c r="F377" s="515"/>
      <c r="G377" s="515"/>
      <c r="H377" s="516" t="s">
        <v>482</v>
      </c>
      <c r="I377" s="516"/>
      <c r="J377" s="516"/>
      <c r="K377" s="516"/>
      <c r="L377" s="371" t="s">
        <v>223</v>
      </c>
      <c r="M377" s="372" t="s">
        <v>213</v>
      </c>
      <c r="N377" s="516" t="s">
        <v>966</v>
      </c>
      <c r="O377" s="516"/>
      <c r="P377" s="371"/>
      <c r="Q377" s="517">
        <v>4528804.21</v>
      </c>
      <c r="R377" s="517"/>
    </row>
    <row r="378" spans="2:18" ht="79.5" customHeight="1" x14ac:dyDescent="0.25">
      <c r="B378" s="515" t="s">
        <v>967</v>
      </c>
      <c r="C378" s="515"/>
      <c r="D378" s="515"/>
      <c r="E378" s="515"/>
      <c r="F378" s="515"/>
      <c r="G378" s="515"/>
      <c r="H378" s="516" t="s">
        <v>482</v>
      </c>
      <c r="I378" s="516"/>
      <c r="J378" s="516"/>
      <c r="K378" s="516"/>
      <c r="L378" s="371" t="s">
        <v>223</v>
      </c>
      <c r="M378" s="372" t="s">
        <v>213</v>
      </c>
      <c r="N378" s="516" t="s">
        <v>968</v>
      </c>
      <c r="O378" s="516"/>
      <c r="P378" s="364"/>
      <c r="Q378" s="517">
        <v>4528804.21</v>
      </c>
      <c r="R378" s="517"/>
    </row>
    <row r="379" spans="2:18" ht="34.5" customHeight="1" x14ac:dyDescent="0.25">
      <c r="B379" s="515" t="s">
        <v>830</v>
      </c>
      <c r="C379" s="515"/>
      <c r="D379" s="515"/>
      <c r="E379" s="515"/>
      <c r="F379" s="515"/>
      <c r="G379" s="515"/>
      <c r="H379" s="516" t="s">
        <v>482</v>
      </c>
      <c r="I379" s="516"/>
      <c r="J379" s="516"/>
      <c r="K379" s="516"/>
      <c r="L379" s="371" t="s">
        <v>223</v>
      </c>
      <c r="M379" s="372" t="s">
        <v>213</v>
      </c>
      <c r="N379" s="516" t="s">
        <v>968</v>
      </c>
      <c r="O379" s="516"/>
      <c r="P379" s="371" t="s">
        <v>739</v>
      </c>
      <c r="Q379" s="517">
        <v>4528804.21</v>
      </c>
      <c r="R379" s="517"/>
    </row>
    <row r="380" spans="2:18" ht="15" customHeight="1" x14ac:dyDescent="0.25">
      <c r="B380" s="515" t="s">
        <v>969</v>
      </c>
      <c r="C380" s="515"/>
      <c r="D380" s="515"/>
      <c r="E380" s="515"/>
      <c r="F380" s="515"/>
      <c r="G380" s="515"/>
      <c r="H380" s="516" t="s">
        <v>482</v>
      </c>
      <c r="I380" s="516"/>
      <c r="J380" s="516"/>
      <c r="K380" s="516"/>
      <c r="L380" s="371" t="s">
        <v>223</v>
      </c>
      <c r="M380" s="372" t="s">
        <v>213</v>
      </c>
      <c r="N380" s="516" t="s">
        <v>970</v>
      </c>
      <c r="O380" s="516"/>
      <c r="P380" s="371"/>
      <c r="Q380" s="517">
        <v>7152608.4299999997</v>
      </c>
      <c r="R380" s="517"/>
    </row>
    <row r="381" spans="2:18" ht="45.75" customHeight="1" x14ac:dyDescent="0.25">
      <c r="B381" s="515" t="s">
        <v>971</v>
      </c>
      <c r="C381" s="515"/>
      <c r="D381" s="515"/>
      <c r="E381" s="515"/>
      <c r="F381" s="515"/>
      <c r="G381" s="515"/>
      <c r="H381" s="516" t="s">
        <v>482</v>
      </c>
      <c r="I381" s="516"/>
      <c r="J381" s="516"/>
      <c r="K381" s="516"/>
      <c r="L381" s="371" t="s">
        <v>223</v>
      </c>
      <c r="M381" s="372" t="s">
        <v>213</v>
      </c>
      <c r="N381" s="516" t="s">
        <v>972</v>
      </c>
      <c r="O381" s="516"/>
      <c r="P381" s="364"/>
      <c r="Q381" s="517">
        <v>7152608.4299999997</v>
      </c>
      <c r="R381" s="517"/>
    </row>
    <row r="382" spans="2:18" ht="34.5" customHeight="1" x14ac:dyDescent="0.25">
      <c r="B382" s="515" t="s">
        <v>830</v>
      </c>
      <c r="C382" s="515"/>
      <c r="D382" s="515"/>
      <c r="E382" s="515"/>
      <c r="F382" s="515"/>
      <c r="G382" s="515"/>
      <c r="H382" s="516" t="s">
        <v>482</v>
      </c>
      <c r="I382" s="516"/>
      <c r="J382" s="516"/>
      <c r="K382" s="516"/>
      <c r="L382" s="371" t="s">
        <v>223</v>
      </c>
      <c r="M382" s="372" t="s">
        <v>213</v>
      </c>
      <c r="N382" s="516" t="s">
        <v>972</v>
      </c>
      <c r="O382" s="516"/>
      <c r="P382" s="371" t="s">
        <v>739</v>
      </c>
      <c r="Q382" s="517">
        <v>7152608.4299999997</v>
      </c>
      <c r="R382" s="517"/>
    </row>
    <row r="383" spans="2:18" ht="57" customHeight="1" x14ac:dyDescent="0.25">
      <c r="B383" s="515" t="s">
        <v>973</v>
      </c>
      <c r="C383" s="515"/>
      <c r="D383" s="515"/>
      <c r="E383" s="515"/>
      <c r="F383" s="515"/>
      <c r="G383" s="515"/>
      <c r="H383" s="516" t="s">
        <v>482</v>
      </c>
      <c r="I383" s="516"/>
      <c r="J383" s="516"/>
      <c r="K383" s="516"/>
      <c r="L383" s="371" t="s">
        <v>223</v>
      </c>
      <c r="M383" s="372" t="s">
        <v>213</v>
      </c>
      <c r="N383" s="516" t="s">
        <v>974</v>
      </c>
      <c r="O383" s="516"/>
      <c r="P383" s="371"/>
      <c r="Q383" s="517">
        <v>2212168.4500000002</v>
      </c>
      <c r="R383" s="517"/>
    </row>
    <row r="384" spans="2:18" ht="57" customHeight="1" x14ac:dyDescent="0.25">
      <c r="B384" s="515" t="s">
        <v>973</v>
      </c>
      <c r="C384" s="515"/>
      <c r="D384" s="515"/>
      <c r="E384" s="515"/>
      <c r="F384" s="515"/>
      <c r="G384" s="515"/>
      <c r="H384" s="516" t="s">
        <v>482</v>
      </c>
      <c r="I384" s="516"/>
      <c r="J384" s="516"/>
      <c r="K384" s="516"/>
      <c r="L384" s="371" t="s">
        <v>223</v>
      </c>
      <c r="M384" s="372" t="s">
        <v>213</v>
      </c>
      <c r="N384" s="516" t="s">
        <v>975</v>
      </c>
      <c r="O384" s="516"/>
      <c r="P384" s="364"/>
      <c r="Q384" s="517">
        <v>2212168.4500000002</v>
      </c>
      <c r="R384" s="517"/>
    </row>
    <row r="385" spans="2:18" ht="23.25" customHeight="1" x14ac:dyDescent="0.25">
      <c r="B385" s="515" t="s">
        <v>845</v>
      </c>
      <c r="C385" s="515"/>
      <c r="D385" s="515"/>
      <c r="E385" s="515"/>
      <c r="F385" s="515"/>
      <c r="G385" s="515"/>
      <c r="H385" s="516" t="s">
        <v>482</v>
      </c>
      <c r="I385" s="516"/>
      <c r="J385" s="516"/>
      <c r="K385" s="516"/>
      <c r="L385" s="371" t="s">
        <v>223</v>
      </c>
      <c r="M385" s="372" t="s">
        <v>213</v>
      </c>
      <c r="N385" s="516" t="s">
        <v>975</v>
      </c>
      <c r="O385" s="516"/>
      <c r="P385" s="371" t="s">
        <v>846</v>
      </c>
      <c r="Q385" s="517">
        <v>2212168.4500000002</v>
      </c>
      <c r="R385" s="517"/>
    </row>
    <row r="386" spans="2:18" ht="15" customHeight="1" x14ac:dyDescent="0.25">
      <c r="B386" s="515" t="s">
        <v>839</v>
      </c>
      <c r="C386" s="515"/>
      <c r="D386" s="515"/>
      <c r="E386" s="515"/>
      <c r="F386" s="515"/>
      <c r="G386" s="515"/>
      <c r="H386" s="516" t="s">
        <v>482</v>
      </c>
      <c r="I386" s="516"/>
      <c r="J386" s="516"/>
      <c r="K386" s="516"/>
      <c r="L386" s="371" t="s">
        <v>223</v>
      </c>
      <c r="M386" s="372" t="s">
        <v>213</v>
      </c>
      <c r="N386" s="516" t="s">
        <v>840</v>
      </c>
      <c r="O386" s="516"/>
      <c r="P386" s="371"/>
      <c r="Q386" s="517">
        <v>2000000</v>
      </c>
      <c r="R386" s="517"/>
    </row>
    <row r="387" spans="2:18" ht="23.25" customHeight="1" x14ac:dyDescent="0.25">
      <c r="B387" s="515" t="s">
        <v>841</v>
      </c>
      <c r="C387" s="515"/>
      <c r="D387" s="515"/>
      <c r="E387" s="515"/>
      <c r="F387" s="515"/>
      <c r="G387" s="515"/>
      <c r="H387" s="516" t="s">
        <v>482</v>
      </c>
      <c r="I387" s="516"/>
      <c r="J387" s="516"/>
      <c r="K387" s="516"/>
      <c r="L387" s="371" t="s">
        <v>223</v>
      </c>
      <c r="M387" s="372" t="s">
        <v>213</v>
      </c>
      <c r="N387" s="516" t="s">
        <v>842</v>
      </c>
      <c r="O387" s="516"/>
      <c r="P387" s="371"/>
      <c r="Q387" s="517">
        <v>2000000</v>
      </c>
      <c r="R387" s="517"/>
    </row>
    <row r="388" spans="2:18" ht="34.5" customHeight="1" x14ac:dyDescent="0.25">
      <c r="B388" s="515" t="s">
        <v>1096</v>
      </c>
      <c r="C388" s="515"/>
      <c r="D388" s="515"/>
      <c r="E388" s="515"/>
      <c r="F388" s="515"/>
      <c r="G388" s="515"/>
      <c r="H388" s="516" t="s">
        <v>482</v>
      </c>
      <c r="I388" s="516"/>
      <c r="J388" s="516"/>
      <c r="K388" s="516"/>
      <c r="L388" s="371" t="s">
        <v>223</v>
      </c>
      <c r="M388" s="372" t="s">
        <v>213</v>
      </c>
      <c r="N388" s="516" t="s">
        <v>1097</v>
      </c>
      <c r="O388" s="516"/>
      <c r="P388" s="364"/>
      <c r="Q388" s="517">
        <v>2000000</v>
      </c>
      <c r="R388" s="517"/>
    </row>
    <row r="389" spans="2:18" ht="34.5" customHeight="1" x14ac:dyDescent="0.25">
      <c r="B389" s="515" t="s">
        <v>830</v>
      </c>
      <c r="C389" s="515"/>
      <c r="D389" s="515"/>
      <c r="E389" s="515"/>
      <c r="F389" s="515"/>
      <c r="G389" s="515"/>
      <c r="H389" s="516" t="s">
        <v>482</v>
      </c>
      <c r="I389" s="516"/>
      <c r="J389" s="516"/>
      <c r="K389" s="516"/>
      <c r="L389" s="371" t="s">
        <v>223</v>
      </c>
      <c r="M389" s="372" t="s">
        <v>213</v>
      </c>
      <c r="N389" s="516" t="s">
        <v>1097</v>
      </c>
      <c r="O389" s="516"/>
      <c r="P389" s="371" t="s">
        <v>739</v>
      </c>
      <c r="Q389" s="517">
        <v>2000000</v>
      </c>
      <c r="R389" s="517"/>
    </row>
    <row r="390" spans="2:18" ht="15" customHeight="1" x14ac:dyDescent="0.25">
      <c r="B390" s="515" t="s">
        <v>580</v>
      </c>
      <c r="C390" s="515"/>
      <c r="D390" s="515"/>
      <c r="E390" s="515"/>
      <c r="F390" s="515"/>
      <c r="G390" s="515"/>
      <c r="H390" s="516" t="s">
        <v>482</v>
      </c>
      <c r="I390" s="516"/>
      <c r="J390" s="516"/>
      <c r="K390" s="516"/>
      <c r="L390" s="371" t="s">
        <v>223</v>
      </c>
      <c r="M390" s="372" t="s">
        <v>215</v>
      </c>
      <c r="N390" s="516"/>
      <c r="O390" s="516"/>
      <c r="P390" s="371"/>
      <c r="Q390" s="517">
        <v>89288601.430000007</v>
      </c>
      <c r="R390" s="517"/>
    </row>
    <row r="391" spans="2:18" ht="23.25" customHeight="1" x14ac:dyDescent="0.25">
      <c r="B391" s="515" t="s">
        <v>833</v>
      </c>
      <c r="C391" s="515"/>
      <c r="D391" s="515"/>
      <c r="E391" s="515"/>
      <c r="F391" s="515"/>
      <c r="G391" s="515"/>
      <c r="H391" s="516" t="s">
        <v>482</v>
      </c>
      <c r="I391" s="516"/>
      <c r="J391" s="516"/>
      <c r="K391" s="516"/>
      <c r="L391" s="371" t="s">
        <v>223</v>
      </c>
      <c r="M391" s="372" t="s">
        <v>215</v>
      </c>
      <c r="N391" s="516" t="s">
        <v>834</v>
      </c>
      <c r="O391" s="516"/>
      <c r="P391" s="371"/>
      <c r="Q391" s="517">
        <v>89263601.430000007</v>
      </c>
      <c r="R391" s="517"/>
    </row>
    <row r="392" spans="2:18" ht="34.5" customHeight="1" x14ac:dyDescent="0.25">
      <c r="B392" s="515" t="s">
        <v>950</v>
      </c>
      <c r="C392" s="515"/>
      <c r="D392" s="515"/>
      <c r="E392" s="515"/>
      <c r="F392" s="515"/>
      <c r="G392" s="515"/>
      <c r="H392" s="516" t="s">
        <v>482</v>
      </c>
      <c r="I392" s="516"/>
      <c r="J392" s="516"/>
      <c r="K392" s="516"/>
      <c r="L392" s="371" t="s">
        <v>223</v>
      </c>
      <c r="M392" s="372" t="s">
        <v>215</v>
      </c>
      <c r="N392" s="516" t="s">
        <v>951</v>
      </c>
      <c r="O392" s="516"/>
      <c r="P392" s="371"/>
      <c r="Q392" s="517">
        <v>117120</v>
      </c>
      <c r="R392" s="517"/>
    </row>
    <row r="393" spans="2:18" ht="79.5" customHeight="1" x14ac:dyDescent="0.25">
      <c r="B393" s="515" t="s">
        <v>560</v>
      </c>
      <c r="C393" s="515"/>
      <c r="D393" s="515"/>
      <c r="E393" s="515"/>
      <c r="F393" s="515"/>
      <c r="G393" s="515"/>
      <c r="H393" s="516" t="s">
        <v>482</v>
      </c>
      <c r="I393" s="516"/>
      <c r="J393" s="516"/>
      <c r="K393" s="516"/>
      <c r="L393" s="371" t="s">
        <v>223</v>
      </c>
      <c r="M393" s="372" t="s">
        <v>215</v>
      </c>
      <c r="N393" s="516" t="s">
        <v>561</v>
      </c>
      <c r="O393" s="516"/>
      <c r="P393" s="364"/>
      <c r="Q393" s="517">
        <v>117120</v>
      </c>
      <c r="R393" s="517"/>
    </row>
    <row r="394" spans="2:18" ht="23.25" customHeight="1" x14ac:dyDescent="0.25">
      <c r="B394" s="515" t="s">
        <v>845</v>
      </c>
      <c r="C394" s="515"/>
      <c r="D394" s="515"/>
      <c r="E394" s="515"/>
      <c r="F394" s="515"/>
      <c r="G394" s="515"/>
      <c r="H394" s="516" t="s">
        <v>482</v>
      </c>
      <c r="I394" s="516"/>
      <c r="J394" s="516"/>
      <c r="K394" s="516"/>
      <c r="L394" s="371" t="s">
        <v>223</v>
      </c>
      <c r="M394" s="372" t="s">
        <v>215</v>
      </c>
      <c r="N394" s="516" t="s">
        <v>561</v>
      </c>
      <c r="O394" s="516"/>
      <c r="P394" s="371" t="s">
        <v>846</v>
      </c>
      <c r="Q394" s="517">
        <v>117120</v>
      </c>
      <c r="R394" s="517"/>
    </row>
    <row r="395" spans="2:18" ht="23.25" customHeight="1" x14ac:dyDescent="0.25">
      <c r="B395" s="515" t="s">
        <v>835</v>
      </c>
      <c r="C395" s="515"/>
      <c r="D395" s="515"/>
      <c r="E395" s="515"/>
      <c r="F395" s="515"/>
      <c r="G395" s="515"/>
      <c r="H395" s="516" t="s">
        <v>482</v>
      </c>
      <c r="I395" s="516"/>
      <c r="J395" s="516"/>
      <c r="K395" s="516"/>
      <c r="L395" s="371" t="s">
        <v>223</v>
      </c>
      <c r="M395" s="372" t="s">
        <v>215</v>
      </c>
      <c r="N395" s="516" t="s">
        <v>836</v>
      </c>
      <c r="O395" s="516"/>
      <c r="P395" s="371"/>
      <c r="Q395" s="517">
        <v>4376361.72</v>
      </c>
      <c r="R395" s="517"/>
    </row>
    <row r="396" spans="2:18" ht="79.5" customHeight="1" x14ac:dyDescent="0.25">
      <c r="B396" s="515" t="s">
        <v>568</v>
      </c>
      <c r="C396" s="515"/>
      <c r="D396" s="515"/>
      <c r="E396" s="515"/>
      <c r="F396" s="515"/>
      <c r="G396" s="515"/>
      <c r="H396" s="516" t="s">
        <v>482</v>
      </c>
      <c r="I396" s="516"/>
      <c r="J396" s="516"/>
      <c r="K396" s="516"/>
      <c r="L396" s="371" t="s">
        <v>223</v>
      </c>
      <c r="M396" s="372" t="s">
        <v>215</v>
      </c>
      <c r="N396" s="516" t="s">
        <v>569</v>
      </c>
      <c r="O396" s="516"/>
      <c r="P396" s="364"/>
      <c r="Q396" s="517">
        <v>34.93</v>
      </c>
      <c r="R396" s="517"/>
    </row>
    <row r="397" spans="2:18" ht="15" customHeight="1" x14ac:dyDescent="0.25">
      <c r="B397" s="515" t="s">
        <v>831</v>
      </c>
      <c r="C397" s="515"/>
      <c r="D397" s="515"/>
      <c r="E397" s="515"/>
      <c r="F397" s="515"/>
      <c r="G397" s="515"/>
      <c r="H397" s="516" t="s">
        <v>482</v>
      </c>
      <c r="I397" s="516"/>
      <c r="J397" s="516"/>
      <c r="K397" s="516"/>
      <c r="L397" s="371" t="s">
        <v>223</v>
      </c>
      <c r="M397" s="372" t="s">
        <v>215</v>
      </c>
      <c r="N397" s="516" t="s">
        <v>569</v>
      </c>
      <c r="O397" s="516"/>
      <c r="P397" s="371" t="s">
        <v>822</v>
      </c>
      <c r="Q397" s="517">
        <v>34.93</v>
      </c>
      <c r="R397" s="517"/>
    </row>
    <row r="398" spans="2:18" ht="90.75" customHeight="1" x14ac:dyDescent="0.25">
      <c r="B398" s="515" t="s">
        <v>574</v>
      </c>
      <c r="C398" s="515"/>
      <c r="D398" s="515"/>
      <c r="E398" s="515"/>
      <c r="F398" s="515"/>
      <c r="G398" s="515"/>
      <c r="H398" s="516" t="s">
        <v>482</v>
      </c>
      <c r="I398" s="516"/>
      <c r="J398" s="516"/>
      <c r="K398" s="516"/>
      <c r="L398" s="371" t="s">
        <v>223</v>
      </c>
      <c r="M398" s="372" t="s">
        <v>215</v>
      </c>
      <c r="N398" s="516" t="s">
        <v>575</v>
      </c>
      <c r="O398" s="516"/>
      <c r="P398" s="364"/>
      <c r="Q398" s="517">
        <v>50750</v>
      </c>
      <c r="R398" s="517"/>
    </row>
    <row r="399" spans="2:18" ht="23.25" customHeight="1" x14ac:dyDescent="0.25">
      <c r="B399" s="515" t="s">
        <v>845</v>
      </c>
      <c r="C399" s="515"/>
      <c r="D399" s="515"/>
      <c r="E399" s="515"/>
      <c r="F399" s="515"/>
      <c r="G399" s="515"/>
      <c r="H399" s="516" t="s">
        <v>482</v>
      </c>
      <c r="I399" s="516"/>
      <c r="J399" s="516"/>
      <c r="K399" s="516"/>
      <c r="L399" s="371" t="s">
        <v>223</v>
      </c>
      <c r="M399" s="372" t="s">
        <v>215</v>
      </c>
      <c r="N399" s="516" t="s">
        <v>575</v>
      </c>
      <c r="O399" s="516"/>
      <c r="P399" s="371" t="s">
        <v>846</v>
      </c>
      <c r="Q399" s="517">
        <v>32550</v>
      </c>
      <c r="R399" s="517"/>
    </row>
    <row r="400" spans="2:18" ht="23.25" customHeight="1" x14ac:dyDescent="0.25">
      <c r="B400" s="515" t="s">
        <v>848</v>
      </c>
      <c r="C400" s="515"/>
      <c r="D400" s="515"/>
      <c r="E400" s="515"/>
      <c r="F400" s="515"/>
      <c r="G400" s="515"/>
      <c r="H400" s="516" t="s">
        <v>482</v>
      </c>
      <c r="I400" s="516"/>
      <c r="J400" s="516"/>
      <c r="K400" s="516"/>
      <c r="L400" s="371" t="s">
        <v>223</v>
      </c>
      <c r="M400" s="372" t="s">
        <v>215</v>
      </c>
      <c r="N400" s="516" t="s">
        <v>575</v>
      </c>
      <c r="O400" s="516"/>
      <c r="P400" s="371" t="s">
        <v>849</v>
      </c>
      <c r="Q400" s="517">
        <v>18200</v>
      </c>
      <c r="R400" s="517"/>
    </row>
    <row r="401" spans="2:18" ht="135.75" customHeight="1" x14ac:dyDescent="0.25">
      <c r="B401" s="515" t="s">
        <v>958</v>
      </c>
      <c r="C401" s="515"/>
      <c r="D401" s="515"/>
      <c r="E401" s="515"/>
      <c r="F401" s="515"/>
      <c r="G401" s="515"/>
      <c r="H401" s="516" t="s">
        <v>482</v>
      </c>
      <c r="I401" s="516"/>
      <c r="J401" s="516"/>
      <c r="K401" s="516"/>
      <c r="L401" s="371" t="s">
        <v>223</v>
      </c>
      <c r="M401" s="372" t="s">
        <v>215</v>
      </c>
      <c r="N401" s="516" t="s">
        <v>576</v>
      </c>
      <c r="O401" s="516"/>
      <c r="P401" s="364"/>
      <c r="Q401" s="517">
        <v>4325576.79</v>
      </c>
      <c r="R401" s="517"/>
    </row>
    <row r="402" spans="2:18" ht="23.25" customHeight="1" x14ac:dyDescent="0.25">
      <c r="B402" s="515" t="s">
        <v>845</v>
      </c>
      <c r="C402" s="515"/>
      <c r="D402" s="515"/>
      <c r="E402" s="515"/>
      <c r="F402" s="515"/>
      <c r="G402" s="515"/>
      <c r="H402" s="516" t="s">
        <v>482</v>
      </c>
      <c r="I402" s="516"/>
      <c r="J402" s="516"/>
      <c r="K402" s="516"/>
      <c r="L402" s="371" t="s">
        <v>223</v>
      </c>
      <c r="M402" s="372" t="s">
        <v>215</v>
      </c>
      <c r="N402" s="516" t="s">
        <v>576</v>
      </c>
      <c r="O402" s="516"/>
      <c r="P402" s="371" t="s">
        <v>846</v>
      </c>
      <c r="Q402" s="517">
        <v>3976042.18</v>
      </c>
      <c r="R402" s="517"/>
    </row>
    <row r="403" spans="2:18" ht="34.5" customHeight="1" x14ac:dyDescent="0.25">
      <c r="B403" s="515" t="s">
        <v>830</v>
      </c>
      <c r="C403" s="515"/>
      <c r="D403" s="515"/>
      <c r="E403" s="515"/>
      <c r="F403" s="515"/>
      <c r="G403" s="515"/>
      <c r="H403" s="516" t="s">
        <v>482</v>
      </c>
      <c r="I403" s="516"/>
      <c r="J403" s="516"/>
      <c r="K403" s="516"/>
      <c r="L403" s="371" t="s">
        <v>223</v>
      </c>
      <c r="M403" s="372" t="s">
        <v>215</v>
      </c>
      <c r="N403" s="516" t="s">
        <v>576</v>
      </c>
      <c r="O403" s="516"/>
      <c r="P403" s="371" t="s">
        <v>739</v>
      </c>
      <c r="Q403" s="517">
        <v>349534.61</v>
      </c>
      <c r="R403" s="517"/>
    </row>
    <row r="404" spans="2:18" ht="34.5" customHeight="1" x14ac:dyDescent="0.25">
      <c r="B404" s="515" t="s">
        <v>976</v>
      </c>
      <c r="C404" s="515"/>
      <c r="D404" s="515"/>
      <c r="E404" s="515"/>
      <c r="F404" s="515"/>
      <c r="G404" s="515"/>
      <c r="H404" s="516" t="s">
        <v>482</v>
      </c>
      <c r="I404" s="516"/>
      <c r="J404" s="516"/>
      <c r="K404" s="516"/>
      <c r="L404" s="371" t="s">
        <v>223</v>
      </c>
      <c r="M404" s="372" t="s">
        <v>215</v>
      </c>
      <c r="N404" s="516" t="s">
        <v>977</v>
      </c>
      <c r="O404" s="516"/>
      <c r="P404" s="371"/>
      <c r="Q404" s="517">
        <v>84770119.709999993</v>
      </c>
      <c r="R404" s="517"/>
    </row>
    <row r="405" spans="2:18" ht="68.25" customHeight="1" x14ac:dyDescent="0.25">
      <c r="B405" s="515" t="s">
        <v>581</v>
      </c>
      <c r="C405" s="515"/>
      <c r="D405" s="515"/>
      <c r="E405" s="515"/>
      <c r="F405" s="515"/>
      <c r="G405" s="515"/>
      <c r="H405" s="516" t="s">
        <v>482</v>
      </c>
      <c r="I405" s="516"/>
      <c r="J405" s="516"/>
      <c r="K405" s="516"/>
      <c r="L405" s="371" t="s">
        <v>223</v>
      </c>
      <c r="M405" s="372" t="s">
        <v>215</v>
      </c>
      <c r="N405" s="516" t="s">
        <v>582</v>
      </c>
      <c r="O405" s="516"/>
      <c r="P405" s="364"/>
      <c r="Q405" s="517">
        <v>58552386.270000003</v>
      </c>
      <c r="R405" s="517"/>
    </row>
    <row r="406" spans="2:18" ht="23.25" customHeight="1" x14ac:dyDescent="0.25">
      <c r="B406" s="515" t="s">
        <v>845</v>
      </c>
      <c r="C406" s="515"/>
      <c r="D406" s="515"/>
      <c r="E406" s="515"/>
      <c r="F406" s="515"/>
      <c r="G406" s="515"/>
      <c r="H406" s="516" t="s">
        <v>482</v>
      </c>
      <c r="I406" s="516"/>
      <c r="J406" s="516"/>
      <c r="K406" s="516"/>
      <c r="L406" s="371" t="s">
        <v>223</v>
      </c>
      <c r="M406" s="372" t="s">
        <v>215</v>
      </c>
      <c r="N406" s="516" t="s">
        <v>582</v>
      </c>
      <c r="O406" s="516"/>
      <c r="P406" s="371" t="s">
        <v>846</v>
      </c>
      <c r="Q406" s="517">
        <v>53050129.270000003</v>
      </c>
      <c r="R406" s="517"/>
    </row>
    <row r="407" spans="2:18" ht="34.5" customHeight="1" x14ac:dyDescent="0.25">
      <c r="B407" s="515" t="s">
        <v>830</v>
      </c>
      <c r="C407" s="515"/>
      <c r="D407" s="515"/>
      <c r="E407" s="515"/>
      <c r="F407" s="515"/>
      <c r="G407" s="515"/>
      <c r="H407" s="516" t="s">
        <v>482</v>
      </c>
      <c r="I407" s="516"/>
      <c r="J407" s="516"/>
      <c r="K407" s="516"/>
      <c r="L407" s="371" t="s">
        <v>223</v>
      </c>
      <c r="M407" s="372" t="s">
        <v>215</v>
      </c>
      <c r="N407" s="516" t="s">
        <v>582</v>
      </c>
      <c r="O407" s="516"/>
      <c r="P407" s="371" t="s">
        <v>739</v>
      </c>
      <c r="Q407" s="517">
        <v>5405257</v>
      </c>
      <c r="R407" s="517"/>
    </row>
    <row r="408" spans="2:18" ht="15" customHeight="1" x14ac:dyDescent="0.25">
      <c r="B408" s="515" t="s">
        <v>831</v>
      </c>
      <c r="C408" s="515"/>
      <c r="D408" s="515"/>
      <c r="E408" s="515"/>
      <c r="F408" s="515"/>
      <c r="G408" s="515"/>
      <c r="H408" s="516" t="s">
        <v>482</v>
      </c>
      <c r="I408" s="516"/>
      <c r="J408" s="516"/>
      <c r="K408" s="516"/>
      <c r="L408" s="371" t="s">
        <v>223</v>
      </c>
      <c r="M408" s="372" t="s">
        <v>215</v>
      </c>
      <c r="N408" s="516" t="s">
        <v>582</v>
      </c>
      <c r="O408" s="516"/>
      <c r="P408" s="371" t="s">
        <v>822</v>
      </c>
      <c r="Q408" s="517">
        <v>97000</v>
      </c>
      <c r="R408" s="517"/>
    </row>
    <row r="409" spans="2:18" ht="68.25" customHeight="1" x14ac:dyDescent="0.25">
      <c r="B409" s="515" t="s">
        <v>978</v>
      </c>
      <c r="C409" s="515"/>
      <c r="D409" s="515"/>
      <c r="E409" s="515"/>
      <c r="F409" s="515"/>
      <c r="G409" s="515"/>
      <c r="H409" s="516" t="s">
        <v>482</v>
      </c>
      <c r="I409" s="516"/>
      <c r="J409" s="516"/>
      <c r="K409" s="516"/>
      <c r="L409" s="371" t="s">
        <v>223</v>
      </c>
      <c r="M409" s="372" t="s">
        <v>215</v>
      </c>
      <c r="N409" s="516" t="s">
        <v>979</v>
      </c>
      <c r="O409" s="516"/>
      <c r="P409" s="364"/>
      <c r="Q409" s="517">
        <v>300000</v>
      </c>
      <c r="R409" s="517"/>
    </row>
    <row r="410" spans="2:18" ht="34.5" customHeight="1" x14ac:dyDescent="0.25">
      <c r="B410" s="515" t="s">
        <v>830</v>
      </c>
      <c r="C410" s="515"/>
      <c r="D410" s="515"/>
      <c r="E410" s="515"/>
      <c r="F410" s="515"/>
      <c r="G410" s="515"/>
      <c r="H410" s="516" t="s">
        <v>482</v>
      </c>
      <c r="I410" s="516"/>
      <c r="J410" s="516"/>
      <c r="K410" s="516"/>
      <c r="L410" s="371" t="s">
        <v>223</v>
      </c>
      <c r="M410" s="372" t="s">
        <v>215</v>
      </c>
      <c r="N410" s="516" t="s">
        <v>979</v>
      </c>
      <c r="O410" s="516"/>
      <c r="P410" s="371" t="s">
        <v>739</v>
      </c>
      <c r="Q410" s="517">
        <v>300000</v>
      </c>
      <c r="R410" s="517"/>
    </row>
    <row r="411" spans="2:18" ht="90.75" customHeight="1" x14ac:dyDescent="0.25">
      <c r="B411" s="515" t="s">
        <v>578</v>
      </c>
      <c r="C411" s="515"/>
      <c r="D411" s="515"/>
      <c r="E411" s="515"/>
      <c r="F411" s="515"/>
      <c r="G411" s="515"/>
      <c r="H411" s="516" t="s">
        <v>482</v>
      </c>
      <c r="I411" s="516"/>
      <c r="J411" s="516"/>
      <c r="K411" s="516"/>
      <c r="L411" s="371" t="s">
        <v>223</v>
      </c>
      <c r="M411" s="372" t="s">
        <v>215</v>
      </c>
      <c r="N411" s="516" t="s">
        <v>579</v>
      </c>
      <c r="O411" s="516"/>
      <c r="P411" s="364"/>
      <c r="Q411" s="517">
        <v>3627072.1</v>
      </c>
      <c r="R411" s="517"/>
    </row>
    <row r="412" spans="2:18" ht="23.25" customHeight="1" x14ac:dyDescent="0.25">
      <c r="B412" s="515" t="s">
        <v>845</v>
      </c>
      <c r="C412" s="515"/>
      <c r="D412" s="515"/>
      <c r="E412" s="515"/>
      <c r="F412" s="515"/>
      <c r="G412" s="515"/>
      <c r="H412" s="516" t="s">
        <v>482</v>
      </c>
      <c r="I412" s="516"/>
      <c r="J412" s="516"/>
      <c r="K412" s="516"/>
      <c r="L412" s="371" t="s">
        <v>223</v>
      </c>
      <c r="M412" s="372" t="s">
        <v>215</v>
      </c>
      <c r="N412" s="516" t="s">
        <v>579</v>
      </c>
      <c r="O412" s="516"/>
      <c r="P412" s="371" t="s">
        <v>846</v>
      </c>
      <c r="Q412" s="517">
        <v>2449967.17</v>
      </c>
      <c r="R412" s="517"/>
    </row>
    <row r="413" spans="2:18" ht="23.25" customHeight="1" x14ac:dyDescent="0.25">
      <c r="B413" s="515" t="s">
        <v>848</v>
      </c>
      <c r="C413" s="515"/>
      <c r="D413" s="515"/>
      <c r="E413" s="515"/>
      <c r="F413" s="515"/>
      <c r="G413" s="515"/>
      <c r="H413" s="516" t="s">
        <v>482</v>
      </c>
      <c r="I413" s="516"/>
      <c r="J413" s="516"/>
      <c r="K413" s="516"/>
      <c r="L413" s="371" t="s">
        <v>223</v>
      </c>
      <c r="M413" s="372" t="s">
        <v>215</v>
      </c>
      <c r="N413" s="516" t="s">
        <v>579</v>
      </c>
      <c r="O413" s="516"/>
      <c r="P413" s="371" t="s">
        <v>849</v>
      </c>
      <c r="Q413" s="517">
        <v>1177104.93</v>
      </c>
      <c r="R413" s="517"/>
    </row>
    <row r="414" spans="2:18" ht="15" customHeight="1" x14ac:dyDescent="0.25">
      <c r="B414" s="515" t="s">
        <v>980</v>
      </c>
      <c r="C414" s="515"/>
      <c r="D414" s="515"/>
      <c r="E414" s="515"/>
      <c r="F414" s="515"/>
      <c r="G414" s="515"/>
      <c r="H414" s="516" t="s">
        <v>482</v>
      </c>
      <c r="I414" s="516"/>
      <c r="J414" s="516"/>
      <c r="K414" s="516"/>
      <c r="L414" s="371" t="s">
        <v>223</v>
      </c>
      <c r="M414" s="372" t="s">
        <v>215</v>
      </c>
      <c r="N414" s="516" t="s">
        <v>980</v>
      </c>
      <c r="O414" s="516"/>
      <c r="P414" s="371"/>
      <c r="Q414" s="517">
        <v>22290661.34</v>
      </c>
      <c r="R414" s="517"/>
    </row>
    <row r="415" spans="2:18" ht="34.5" customHeight="1" x14ac:dyDescent="0.25">
      <c r="B415" s="515" t="s">
        <v>583</v>
      </c>
      <c r="C415" s="515"/>
      <c r="D415" s="515"/>
      <c r="E415" s="515"/>
      <c r="F415" s="515"/>
      <c r="G415" s="515"/>
      <c r="H415" s="516" t="s">
        <v>482</v>
      </c>
      <c r="I415" s="516"/>
      <c r="J415" s="516"/>
      <c r="K415" s="516"/>
      <c r="L415" s="371" t="s">
        <v>223</v>
      </c>
      <c r="M415" s="372" t="s">
        <v>215</v>
      </c>
      <c r="N415" s="516" t="s">
        <v>584</v>
      </c>
      <c r="O415" s="516"/>
      <c r="P415" s="364"/>
      <c r="Q415" s="517">
        <v>22290661.34</v>
      </c>
      <c r="R415" s="517"/>
    </row>
    <row r="416" spans="2:18" ht="23.25" customHeight="1" x14ac:dyDescent="0.25">
      <c r="B416" s="515" t="s">
        <v>845</v>
      </c>
      <c r="C416" s="515"/>
      <c r="D416" s="515"/>
      <c r="E416" s="515"/>
      <c r="F416" s="515"/>
      <c r="G416" s="515"/>
      <c r="H416" s="516" t="s">
        <v>482</v>
      </c>
      <c r="I416" s="516"/>
      <c r="J416" s="516"/>
      <c r="K416" s="516"/>
      <c r="L416" s="371" t="s">
        <v>223</v>
      </c>
      <c r="M416" s="372" t="s">
        <v>215</v>
      </c>
      <c r="N416" s="516" t="s">
        <v>584</v>
      </c>
      <c r="O416" s="516"/>
      <c r="P416" s="371" t="s">
        <v>846</v>
      </c>
      <c r="Q416" s="517">
        <v>19413824.140000001</v>
      </c>
      <c r="R416" s="517"/>
    </row>
    <row r="417" spans="2:18" ht="34.5" customHeight="1" x14ac:dyDescent="0.25">
      <c r="B417" s="515" t="s">
        <v>830</v>
      </c>
      <c r="C417" s="515"/>
      <c r="D417" s="515"/>
      <c r="E417" s="515"/>
      <c r="F417" s="515"/>
      <c r="G417" s="515"/>
      <c r="H417" s="516" t="s">
        <v>482</v>
      </c>
      <c r="I417" s="516"/>
      <c r="J417" s="516"/>
      <c r="K417" s="516"/>
      <c r="L417" s="371" t="s">
        <v>223</v>
      </c>
      <c r="M417" s="372" t="s">
        <v>215</v>
      </c>
      <c r="N417" s="516" t="s">
        <v>584</v>
      </c>
      <c r="O417" s="516"/>
      <c r="P417" s="371" t="s">
        <v>739</v>
      </c>
      <c r="Q417" s="517">
        <v>2856837.2</v>
      </c>
      <c r="R417" s="517"/>
    </row>
    <row r="418" spans="2:18" ht="15" customHeight="1" x14ac:dyDescent="0.25">
      <c r="B418" s="515" t="s">
        <v>831</v>
      </c>
      <c r="C418" s="515"/>
      <c r="D418" s="515"/>
      <c r="E418" s="515"/>
      <c r="F418" s="515"/>
      <c r="G418" s="515"/>
      <c r="H418" s="516" t="s">
        <v>482</v>
      </c>
      <c r="I418" s="516"/>
      <c r="J418" s="516"/>
      <c r="K418" s="516"/>
      <c r="L418" s="371" t="s">
        <v>223</v>
      </c>
      <c r="M418" s="372" t="s">
        <v>215</v>
      </c>
      <c r="N418" s="516" t="s">
        <v>584</v>
      </c>
      <c r="O418" s="516"/>
      <c r="P418" s="371" t="s">
        <v>822</v>
      </c>
      <c r="Q418" s="517">
        <v>20000</v>
      </c>
      <c r="R418" s="517"/>
    </row>
    <row r="419" spans="2:18" ht="34.5" customHeight="1" x14ac:dyDescent="0.25">
      <c r="B419" s="515" t="s">
        <v>991</v>
      </c>
      <c r="C419" s="515"/>
      <c r="D419" s="515"/>
      <c r="E419" s="515"/>
      <c r="F419" s="515"/>
      <c r="G419" s="515"/>
      <c r="H419" s="516" t="s">
        <v>482</v>
      </c>
      <c r="I419" s="516"/>
      <c r="J419" s="516"/>
      <c r="K419" s="516"/>
      <c r="L419" s="371" t="s">
        <v>223</v>
      </c>
      <c r="M419" s="372" t="s">
        <v>215</v>
      </c>
      <c r="N419" s="516" t="s">
        <v>992</v>
      </c>
      <c r="O419" s="516"/>
      <c r="P419" s="371"/>
      <c r="Q419" s="517">
        <v>25000</v>
      </c>
      <c r="R419" s="517"/>
    </row>
    <row r="420" spans="2:18" ht="34.5" customHeight="1" x14ac:dyDescent="0.25">
      <c r="B420" s="515" t="s">
        <v>993</v>
      </c>
      <c r="C420" s="515"/>
      <c r="D420" s="515"/>
      <c r="E420" s="515"/>
      <c r="F420" s="515"/>
      <c r="G420" s="515"/>
      <c r="H420" s="516" t="s">
        <v>482</v>
      </c>
      <c r="I420" s="516"/>
      <c r="J420" s="516"/>
      <c r="K420" s="516"/>
      <c r="L420" s="371" t="s">
        <v>223</v>
      </c>
      <c r="M420" s="372" t="s">
        <v>215</v>
      </c>
      <c r="N420" s="516" t="s">
        <v>994</v>
      </c>
      <c r="O420" s="516"/>
      <c r="P420" s="371"/>
      <c r="Q420" s="517">
        <v>25000</v>
      </c>
      <c r="R420" s="517"/>
    </row>
    <row r="421" spans="2:18" ht="68.25" customHeight="1" x14ac:dyDescent="0.25">
      <c r="B421" s="515" t="s">
        <v>995</v>
      </c>
      <c r="C421" s="515"/>
      <c r="D421" s="515"/>
      <c r="E421" s="515"/>
      <c r="F421" s="515"/>
      <c r="G421" s="515"/>
      <c r="H421" s="516" t="s">
        <v>482</v>
      </c>
      <c r="I421" s="516"/>
      <c r="J421" s="516"/>
      <c r="K421" s="516"/>
      <c r="L421" s="371" t="s">
        <v>223</v>
      </c>
      <c r="M421" s="372" t="s">
        <v>215</v>
      </c>
      <c r="N421" s="516" t="s">
        <v>611</v>
      </c>
      <c r="O421" s="516"/>
      <c r="P421" s="364"/>
      <c r="Q421" s="517">
        <v>25000</v>
      </c>
      <c r="R421" s="517"/>
    </row>
    <row r="422" spans="2:18" ht="15" customHeight="1" x14ac:dyDescent="0.25">
      <c r="B422" s="515" t="s">
        <v>1038</v>
      </c>
      <c r="C422" s="515"/>
      <c r="D422" s="515"/>
      <c r="E422" s="515"/>
      <c r="F422" s="515"/>
      <c r="G422" s="515"/>
      <c r="H422" s="516" t="s">
        <v>482</v>
      </c>
      <c r="I422" s="516"/>
      <c r="J422" s="516"/>
      <c r="K422" s="516"/>
      <c r="L422" s="371" t="s">
        <v>223</v>
      </c>
      <c r="M422" s="372" t="s">
        <v>215</v>
      </c>
      <c r="N422" s="516" t="s">
        <v>611</v>
      </c>
      <c r="O422" s="516"/>
      <c r="P422" s="371" t="s">
        <v>1039</v>
      </c>
      <c r="Q422" s="517">
        <v>25000</v>
      </c>
      <c r="R422" s="517"/>
    </row>
    <row r="423" spans="2:18" ht="23.25" customHeight="1" x14ac:dyDescent="0.25">
      <c r="B423" s="515" t="s">
        <v>257</v>
      </c>
      <c r="C423" s="515"/>
      <c r="D423" s="515"/>
      <c r="E423" s="515"/>
      <c r="F423" s="515"/>
      <c r="G423" s="515"/>
      <c r="H423" s="516" t="s">
        <v>482</v>
      </c>
      <c r="I423" s="516"/>
      <c r="J423" s="516"/>
      <c r="K423" s="516"/>
      <c r="L423" s="371" t="s">
        <v>223</v>
      </c>
      <c r="M423" s="372" t="s">
        <v>219</v>
      </c>
      <c r="N423" s="516"/>
      <c r="O423" s="516"/>
      <c r="P423" s="371"/>
      <c r="Q423" s="517">
        <v>385000</v>
      </c>
      <c r="R423" s="517"/>
    </row>
    <row r="424" spans="2:18" ht="23.25" customHeight="1" x14ac:dyDescent="0.25">
      <c r="B424" s="515" t="s">
        <v>833</v>
      </c>
      <c r="C424" s="515"/>
      <c r="D424" s="515"/>
      <c r="E424" s="515"/>
      <c r="F424" s="515"/>
      <c r="G424" s="515"/>
      <c r="H424" s="516" t="s">
        <v>482</v>
      </c>
      <c r="I424" s="516"/>
      <c r="J424" s="516"/>
      <c r="K424" s="516"/>
      <c r="L424" s="371" t="s">
        <v>223</v>
      </c>
      <c r="M424" s="372" t="s">
        <v>219</v>
      </c>
      <c r="N424" s="516" t="s">
        <v>834</v>
      </c>
      <c r="O424" s="516"/>
      <c r="P424" s="371"/>
      <c r="Q424" s="517">
        <v>75000</v>
      </c>
      <c r="R424" s="517"/>
    </row>
    <row r="425" spans="2:18" ht="23.25" customHeight="1" x14ac:dyDescent="0.25">
      <c r="B425" s="515" t="s">
        <v>843</v>
      </c>
      <c r="C425" s="515"/>
      <c r="D425" s="515"/>
      <c r="E425" s="515"/>
      <c r="F425" s="515"/>
      <c r="G425" s="515"/>
      <c r="H425" s="516" t="s">
        <v>482</v>
      </c>
      <c r="I425" s="516"/>
      <c r="J425" s="516"/>
      <c r="K425" s="516"/>
      <c r="L425" s="371" t="s">
        <v>223</v>
      </c>
      <c r="M425" s="372" t="s">
        <v>219</v>
      </c>
      <c r="N425" s="516" t="s">
        <v>844</v>
      </c>
      <c r="O425" s="516"/>
      <c r="P425" s="371"/>
      <c r="Q425" s="517">
        <v>75000</v>
      </c>
      <c r="R425" s="517"/>
    </row>
    <row r="426" spans="2:18" ht="102" customHeight="1" x14ac:dyDescent="0.25">
      <c r="B426" s="515" t="s">
        <v>585</v>
      </c>
      <c r="C426" s="515"/>
      <c r="D426" s="515"/>
      <c r="E426" s="515"/>
      <c r="F426" s="515"/>
      <c r="G426" s="515"/>
      <c r="H426" s="516" t="s">
        <v>482</v>
      </c>
      <c r="I426" s="516"/>
      <c r="J426" s="516"/>
      <c r="K426" s="516"/>
      <c r="L426" s="371" t="s">
        <v>223</v>
      </c>
      <c r="M426" s="372" t="s">
        <v>219</v>
      </c>
      <c r="N426" s="516" t="s">
        <v>586</v>
      </c>
      <c r="O426" s="516"/>
      <c r="P426" s="364"/>
      <c r="Q426" s="517">
        <v>75000</v>
      </c>
      <c r="R426" s="517"/>
    </row>
    <row r="427" spans="2:18" ht="34.5" customHeight="1" x14ac:dyDescent="0.25">
      <c r="B427" s="515" t="s">
        <v>830</v>
      </c>
      <c r="C427" s="515"/>
      <c r="D427" s="515"/>
      <c r="E427" s="515"/>
      <c r="F427" s="515"/>
      <c r="G427" s="515"/>
      <c r="H427" s="516" t="s">
        <v>482</v>
      </c>
      <c r="I427" s="516"/>
      <c r="J427" s="516"/>
      <c r="K427" s="516"/>
      <c r="L427" s="371" t="s">
        <v>223</v>
      </c>
      <c r="M427" s="372" t="s">
        <v>219</v>
      </c>
      <c r="N427" s="516" t="s">
        <v>586</v>
      </c>
      <c r="O427" s="516"/>
      <c r="P427" s="371" t="s">
        <v>739</v>
      </c>
      <c r="Q427" s="517">
        <v>75000</v>
      </c>
      <c r="R427" s="517"/>
    </row>
    <row r="428" spans="2:18" ht="57" customHeight="1" x14ac:dyDescent="0.25">
      <c r="B428" s="515" t="s">
        <v>1102</v>
      </c>
      <c r="C428" s="515"/>
      <c r="D428" s="515"/>
      <c r="E428" s="515"/>
      <c r="F428" s="515"/>
      <c r="G428" s="515"/>
      <c r="H428" s="516" t="s">
        <v>482</v>
      </c>
      <c r="I428" s="516"/>
      <c r="J428" s="516"/>
      <c r="K428" s="516"/>
      <c r="L428" s="371" t="s">
        <v>223</v>
      </c>
      <c r="M428" s="372" t="s">
        <v>219</v>
      </c>
      <c r="N428" s="516" t="s">
        <v>982</v>
      </c>
      <c r="O428" s="516"/>
      <c r="P428" s="371"/>
      <c r="Q428" s="517">
        <v>310000</v>
      </c>
      <c r="R428" s="517"/>
    </row>
    <row r="429" spans="2:18" ht="68.25" customHeight="1" x14ac:dyDescent="0.25">
      <c r="B429" s="515" t="s">
        <v>1103</v>
      </c>
      <c r="C429" s="515"/>
      <c r="D429" s="515"/>
      <c r="E429" s="515"/>
      <c r="F429" s="515"/>
      <c r="G429" s="515"/>
      <c r="H429" s="516" t="s">
        <v>482</v>
      </c>
      <c r="I429" s="516"/>
      <c r="J429" s="516"/>
      <c r="K429" s="516"/>
      <c r="L429" s="371" t="s">
        <v>223</v>
      </c>
      <c r="M429" s="372" t="s">
        <v>219</v>
      </c>
      <c r="N429" s="516" t="s">
        <v>984</v>
      </c>
      <c r="O429" s="516"/>
      <c r="P429" s="371"/>
      <c r="Q429" s="517">
        <v>310000</v>
      </c>
      <c r="R429" s="517"/>
    </row>
    <row r="430" spans="2:18" ht="79.5" customHeight="1" x14ac:dyDescent="0.25">
      <c r="B430" s="515" t="s">
        <v>1104</v>
      </c>
      <c r="C430" s="515"/>
      <c r="D430" s="515"/>
      <c r="E430" s="515"/>
      <c r="F430" s="515"/>
      <c r="G430" s="515"/>
      <c r="H430" s="516" t="s">
        <v>482</v>
      </c>
      <c r="I430" s="516"/>
      <c r="J430" s="516"/>
      <c r="K430" s="516"/>
      <c r="L430" s="371" t="s">
        <v>223</v>
      </c>
      <c r="M430" s="372" t="s">
        <v>219</v>
      </c>
      <c r="N430" s="516" t="s">
        <v>638</v>
      </c>
      <c r="O430" s="516"/>
      <c r="P430" s="364"/>
      <c r="Q430" s="517">
        <v>310000</v>
      </c>
      <c r="R430" s="517"/>
    </row>
    <row r="431" spans="2:18" ht="34.5" customHeight="1" x14ac:dyDescent="0.25">
      <c r="B431" s="515" t="s">
        <v>830</v>
      </c>
      <c r="C431" s="515"/>
      <c r="D431" s="515"/>
      <c r="E431" s="515"/>
      <c r="F431" s="515"/>
      <c r="G431" s="515"/>
      <c r="H431" s="516" t="s">
        <v>482</v>
      </c>
      <c r="I431" s="516"/>
      <c r="J431" s="516"/>
      <c r="K431" s="516"/>
      <c r="L431" s="371" t="s">
        <v>223</v>
      </c>
      <c r="M431" s="372" t="s">
        <v>219</v>
      </c>
      <c r="N431" s="516" t="s">
        <v>638</v>
      </c>
      <c r="O431" s="516"/>
      <c r="P431" s="371" t="s">
        <v>739</v>
      </c>
      <c r="Q431" s="517">
        <v>310000</v>
      </c>
      <c r="R431" s="517"/>
    </row>
    <row r="432" spans="2:18" ht="15" customHeight="1" x14ac:dyDescent="0.25">
      <c r="B432" s="515" t="s">
        <v>589</v>
      </c>
      <c r="C432" s="515"/>
      <c r="D432" s="515"/>
      <c r="E432" s="515"/>
      <c r="F432" s="515"/>
      <c r="G432" s="515"/>
      <c r="H432" s="516" t="s">
        <v>482</v>
      </c>
      <c r="I432" s="516"/>
      <c r="J432" s="516"/>
      <c r="K432" s="516"/>
      <c r="L432" s="371" t="s">
        <v>223</v>
      </c>
      <c r="M432" s="372" t="s">
        <v>223</v>
      </c>
      <c r="N432" s="516"/>
      <c r="O432" s="516"/>
      <c r="P432" s="371"/>
      <c r="Q432" s="517">
        <v>26014479.640000001</v>
      </c>
      <c r="R432" s="517"/>
    </row>
    <row r="433" spans="2:18" ht="23.25" customHeight="1" x14ac:dyDescent="0.25">
      <c r="B433" s="515" t="s">
        <v>833</v>
      </c>
      <c r="C433" s="515"/>
      <c r="D433" s="515"/>
      <c r="E433" s="515"/>
      <c r="F433" s="515"/>
      <c r="G433" s="515"/>
      <c r="H433" s="516" t="s">
        <v>482</v>
      </c>
      <c r="I433" s="516"/>
      <c r="J433" s="516"/>
      <c r="K433" s="516"/>
      <c r="L433" s="371" t="s">
        <v>223</v>
      </c>
      <c r="M433" s="372" t="s">
        <v>223</v>
      </c>
      <c r="N433" s="516" t="s">
        <v>834</v>
      </c>
      <c r="O433" s="516"/>
      <c r="P433" s="371"/>
      <c r="Q433" s="517">
        <v>4400193.93</v>
      </c>
      <c r="R433" s="517"/>
    </row>
    <row r="434" spans="2:18" ht="23.25" customHeight="1" x14ac:dyDescent="0.25">
      <c r="B434" s="515" t="s">
        <v>843</v>
      </c>
      <c r="C434" s="515"/>
      <c r="D434" s="515"/>
      <c r="E434" s="515"/>
      <c r="F434" s="515"/>
      <c r="G434" s="515"/>
      <c r="H434" s="516" t="s">
        <v>482</v>
      </c>
      <c r="I434" s="516"/>
      <c r="J434" s="516"/>
      <c r="K434" s="516"/>
      <c r="L434" s="371" t="s">
        <v>223</v>
      </c>
      <c r="M434" s="372" t="s">
        <v>223</v>
      </c>
      <c r="N434" s="516" t="s">
        <v>844</v>
      </c>
      <c r="O434" s="516"/>
      <c r="P434" s="371"/>
      <c r="Q434" s="517">
        <v>4400193.93</v>
      </c>
      <c r="R434" s="517"/>
    </row>
    <row r="435" spans="2:18" ht="79.5" customHeight="1" x14ac:dyDescent="0.25">
      <c r="B435" s="515" t="s">
        <v>1105</v>
      </c>
      <c r="C435" s="515"/>
      <c r="D435" s="515"/>
      <c r="E435" s="515"/>
      <c r="F435" s="515"/>
      <c r="G435" s="515"/>
      <c r="H435" s="516" t="s">
        <v>482</v>
      </c>
      <c r="I435" s="516"/>
      <c r="J435" s="516"/>
      <c r="K435" s="516"/>
      <c r="L435" s="371" t="s">
        <v>223</v>
      </c>
      <c r="M435" s="372" t="s">
        <v>223</v>
      </c>
      <c r="N435" s="516" t="s">
        <v>1106</v>
      </c>
      <c r="O435" s="516"/>
      <c r="P435" s="364"/>
      <c r="Q435" s="517">
        <v>445.08</v>
      </c>
      <c r="R435" s="517"/>
    </row>
    <row r="436" spans="2:18" ht="34.5" customHeight="1" x14ac:dyDescent="0.25">
      <c r="B436" s="515" t="s">
        <v>830</v>
      </c>
      <c r="C436" s="515"/>
      <c r="D436" s="515"/>
      <c r="E436" s="515"/>
      <c r="F436" s="515"/>
      <c r="G436" s="515"/>
      <c r="H436" s="516" t="s">
        <v>482</v>
      </c>
      <c r="I436" s="516"/>
      <c r="J436" s="516"/>
      <c r="K436" s="516"/>
      <c r="L436" s="371" t="s">
        <v>223</v>
      </c>
      <c r="M436" s="372" t="s">
        <v>223</v>
      </c>
      <c r="N436" s="516" t="s">
        <v>1106</v>
      </c>
      <c r="O436" s="516"/>
      <c r="P436" s="371" t="s">
        <v>739</v>
      </c>
      <c r="Q436" s="517">
        <v>445.08</v>
      </c>
      <c r="R436" s="517"/>
    </row>
    <row r="437" spans="2:18" ht="23.25" customHeight="1" x14ac:dyDescent="0.25">
      <c r="B437" s="515" t="s">
        <v>590</v>
      </c>
      <c r="C437" s="515"/>
      <c r="D437" s="515"/>
      <c r="E437" s="515"/>
      <c r="F437" s="515"/>
      <c r="G437" s="515"/>
      <c r="H437" s="516" t="s">
        <v>482</v>
      </c>
      <c r="I437" s="516"/>
      <c r="J437" s="516"/>
      <c r="K437" s="516"/>
      <c r="L437" s="371" t="s">
        <v>223</v>
      </c>
      <c r="M437" s="372" t="s">
        <v>223</v>
      </c>
      <c r="N437" s="516" t="s">
        <v>591</v>
      </c>
      <c r="O437" s="516"/>
      <c r="P437" s="364"/>
      <c r="Q437" s="517">
        <v>4246744.83</v>
      </c>
      <c r="R437" s="517"/>
    </row>
    <row r="438" spans="2:18" ht="34.5" customHeight="1" x14ac:dyDescent="0.25">
      <c r="B438" s="515" t="s">
        <v>830</v>
      </c>
      <c r="C438" s="515"/>
      <c r="D438" s="515"/>
      <c r="E438" s="515"/>
      <c r="F438" s="515"/>
      <c r="G438" s="515"/>
      <c r="H438" s="516" t="s">
        <v>482</v>
      </c>
      <c r="I438" s="516"/>
      <c r="J438" s="516"/>
      <c r="K438" s="516"/>
      <c r="L438" s="371" t="s">
        <v>223</v>
      </c>
      <c r="M438" s="372" t="s">
        <v>223</v>
      </c>
      <c r="N438" s="516" t="s">
        <v>591</v>
      </c>
      <c r="O438" s="516"/>
      <c r="P438" s="371" t="s">
        <v>739</v>
      </c>
      <c r="Q438" s="517">
        <v>3275704.83</v>
      </c>
      <c r="R438" s="517"/>
    </row>
    <row r="439" spans="2:18" ht="23.25" customHeight="1" x14ac:dyDescent="0.25">
      <c r="B439" s="515" t="s">
        <v>848</v>
      </c>
      <c r="C439" s="515"/>
      <c r="D439" s="515"/>
      <c r="E439" s="515"/>
      <c r="F439" s="515"/>
      <c r="G439" s="515"/>
      <c r="H439" s="516" t="s">
        <v>482</v>
      </c>
      <c r="I439" s="516"/>
      <c r="J439" s="516"/>
      <c r="K439" s="516"/>
      <c r="L439" s="371" t="s">
        <v>223</v>
      </c>
      <c r="M439" s="372" t="s">
        <v>223</v>
      </c>
      <c r="N439" s="516" t="s">
        <v>591</v>
      </c>
      <c r="O439" s="516"/>
      <c r="P439" s="371" t="s">
        <v>849</v>
      </c>
      <c r="Q439" s="517">
        <v>971040</v>
      </c>
      <c r="R439" s="517"/>
    </row>
    <row r="440" spans="2:18" ht="68.25" customHeight="1" x14ac:dyDescent="0.25">
      <c r="B440" s="515" t="s">
        <v>1107</v>
      </c>
      <c r="C440" s="515"/>
      <c r="D440" s="515"/>
      <c r="E440" s="515"/>
      <c r="F440" s="515"/>
      <c r="G440" s="515"/>
      <c r="H440" s="516" t="s">
        <v>482</v>
      </c>
      <c r="I440" s="516"/>
      <c r="J440" s="516"/>
      <c r="K440" s="516"/>
      <c r="L440" s="371" t="s">
        <v>223</v>
      </c>
      <c r="M440" s="372" t="s">
        <v>223</v>
      </c>
      <c r="N440" s="516" t="s">
        <v>1108</v>
      </c>
      <c r="O440" s="516"/>
      <c r="P440" s="364"/>
      <c r="Q440" s="517">
        <v>73004.02</v>
      </c>
      <c r="R440" s="517"/>
    </row>
    <row r="441" spans="2:18" ht="23.25" customHeight="1" x14ac:dyDescent="0.25">
      <c r="B441" s="515" t="s">
        <v>848</v>
      </c>
      <c r="C441" s="515"/>
      <c r="D441" s="515"/>
      <c r="E441" s="515"/>
      <c r="F441" s="515"/>
      <c r="G441" s="515"/>
      <c r="H441" s="516" t="s">
        <v>482</v>
      </c>
      <c r="I441" s="516"/>
      <c r="J441" s="516"/>
      <c r="K441" s="516"/>
      <c r="L441" s="371" t="s">
        <v>223</v>
      </c>
      <c r="M441" s="372" t="s">
        <v>223</v>
      </c>
      <c r="N441" s="516" t="s">
        <v>1108</v>
      </c>
      <c r="O441" s="516"/>
      <c r="P441" s="371" t="s">
        <v>849</v>
      </c>
      <c r="Q441" s="517">
        <v>73004.02</v>
      </c>
      <c r="R441" s="517"/>
    </row>
    <row r="442" spans="2:18" ht="15" customHeight="1" x14ac:dyDescent="0.25">
      <c r="B442" s="515" t="s">
        <v>986</v>
      </c>
      <c r="C442" s="515"/>
      <c r="D442" s="515"/>
      <c r="E442" s="515"/>
      <c r="F442" s="515"/>
      <c r="G442" s="515"/>
      <c r="H442" s="516" t="s">
        <v>482</v>
      </c>
      <c r="I442" s="516"/>
      <c r="J442" s="516"/>
      <c r="K442" s="516"/>
      <c r="L442" s="371" t="s">
        <v>223</v>
      </c>
      <c r="M442" s="372" t="s">
        <v>223</v>
      </c>
      <c r="N442" s="516" t="s">
        <v>986</v>
      </c>
      <c r="O442" s="516"/>
      <c r="P442" s="371"/>
      <c r="Q442" s="517">
        <v>80000</v>
      </c>
      <c r="R442" s="517"/>
    </row>
    <row r="443" spans="2:18" ht="23.25" customHeight="1" x14ac:dyDescent="0.25">
      <c r="B443" s="515" t="s">
        <v>592</v>
      </c>
      <c r="C443" s="515"/>
      <c r="D443" s="515"/>
      <c r="E443" s="515"/>
      <c r="F443" s="515"/>
      <c r="G443" s="515"/>
      <c r="H443" s="516" t="s">
        <v>482</v>
      </c>
      <c r="I443" s="516"/>
      <c r="J443" s="516"/>
      <c r="K443" s="516"/>
      <c r="L443" s="371" t="s">
        <v>223</v>
      </c>
      <c r="M443" s="372" t="s">
        <v>223</v>
      </c>
      <c r="N443" s="516" t="s">
        <v>593</v>
      </c>
      <c r="O443" s="516"/>
      <c r="P443" s="364"/>
      <c r="Q443" s="517">
        <v>80000</v>
      </c>
      <c r="R443" s="517"/>
    </row>
    <row r="444" spans="2:18" ht="34.5" customHeight="1" x14ac:dyDescent="0.25">
      <c r="B444" s="515" t="s">
        <v>830</v>
      </c>
      <c r="C444" s="515"/>
      <c r="D444" s="515"/>
      <c r="E444" s="515"/>
      <c r="F444" s="515"/>
      <c r="G444" s="515"/>
      <c r="H444" s="516" t="s">
        <v>482</v>
      </c>
      <c r="I444" s="516"/>
      <c r="J444" s="516"/>
      <c r="K444" s="516"/>
      <c r="L444" s="371" t="s">
        <v>223</v>
      </c>
      <c r="M444" s="372" t="s">
        <v>223</v>
      </c>
      <c r="N444" s="516" t="s">
        <v>593</v>
      </c>
      <c r="O444" s="516"/>
      <c r="P444" s="371" t="s">
        <v>739</v>
      </c>
      <c r="Q444" s="517">
        <v>80000</v>
      </c>
      <c r="R444" s="517"/>
    </row>
    <row r="445" spans="2:18" ht="23.25" customHeight="1" x14ac:dyDescent="0.25">
      <c r="B445" s="515" t="s">
        <v>1040</v>
      </c>
      <c r="C445" s="515"/>
      <c r="D445" s="515"/>
      <c r="E445" s="515"/>
      <c r="F445" s="515"/>
      <c r="G445" s="515"/>
      <c r="H445" s="516" t="s">
        <v>482</v>
      </c>
      <c r="I445" s="516"/>
      <c r="J445" s="516"/>
      <c r="K445" s="516"/>
      <c r="L445" s="371" t="s">
        <v>223</v>
      </c>
      <c r="M445" s="372" t="s">
        <v>223</v>
      </c>
      <c r="N445" s="516" t="s">
        <v>1041</v>
      </c>
      <c r="O445" s="516"/>
      <c r="P445" s="371"/>
      <c r="Q445" s="517">
        <v>21614285.710000001</v>
      </c>
      <c r="R445" s="517"/>
    </row>
    <row r="446" spans="2:18" ht="15" customHeight="1" x14ac:dyDescent="0.25">
      <c r="B446" s="515" t="s">
        <v>1042</v>
      </c>
      <c r="C446" s="515"/>
      <c r="D446" s="515"/>
      <c r="E446" s="515"/>
      <c r="F446" s="515"/>
      <c r="G446" s="515"/>
      <c r="H446" s="516" t="s">
        <v>482</v>
      </c>
      <c r="I446" s="516"/>
      <c r="J446" s="516"/>
      <c r="K446" s="516"/>
      <c r="L446" s="371" t="s">
        <v>223</v>
      </c>
      <c r="M446" s="372" t="s">
        <v>223</v>
      </c>
      <c r="N446" s="516" t="s">
        <v>1042</v>
      </c>
      <c r="O446" s="516"/>
      <c r="P446" s="371"/>
      <c r="Q446" s="517">
        <v>400000</v>
      </c>
      <c r="R446" s="517"/>
    </row>
    <row r="447" spans="2:18" ht="57" customHeight="1" x14ac:dyDescent="0.25">
      <c r="B447" s="515" t="s">
        <v>1043</v>
      </c>
      <c r="C447" s="515"/>
      <c r="D447" s="515"/>
      <c r="E447" s="515"/>
      <c r="F447" s="515"/>
      <c r="G447" s="515"/>
      <c r="H447" s="516" t="s">
        <v>482</v>
      </c>
      <c r="I447" s="516"/>
      <c r="J447" s="516"/>
      <c r="K447" s="516"/>
      <c r="L447" s="371" t="s">
        <v>223</v>
      </c>
      <c r="M447" s="372" t="s">
        <v>223</v>
      </c>
      <c r="N447" s="516" t="s">
        <v>1044</v>
      </c>
      <c r="O447" s="516"/>
      <c r="P447" s="364"/>
      <c r="Q447" s="517">
        <v>400000</v>
      </c>
      <c r="R447" s="517"/>
    </row>
    <row r="448" spans="2:18" ht="34.5" customHeight="1" x14ac:dyDescent="0.25">
      <c r="B448" s="515" t="s">
        <v>830</v>
      </c>
      <c r="C448" s="515"/>
      <c r="D448" s="515"/>
      <c r="E448" s="515"/>
      <c r="F448" s="515"/>
      <c r="G448" s="515"/>
      <c r="H448" s="516" t="s">
        <v>482</v>
      </c>
      <c r="I448" s="516"/>
      <c r="J448" s="516"/>
      <c r="K448" s="516"/>
      <c r="L448" s="371" t="s">
        <v>223</v>
      </c>
      <c r="M448" s="372" t="s">
        <v>223</v>
      </c>
      <c r="N448" s="516" t="s">
        <v>1044</v>
      </c>
      <c r="O448" s="516"/>
      <c r="P448" s="371" t="s">
        <v>739</v>
      </c>
      <c r="Q448" s="517">
        <v>300000</v>
      </c>
      <c r="R448" s="517"/>
    </row>
    <row r="449" spans="2:18" ht="15" customHeight="1" x14ac:dyDescent="0.25">
      <c r="B449" s="515" t="s">
        <v>1045</v>
      </c>
      <c r="C449" s="515"/>
      <c r="D449" s="515"/>
      <c r="E449" s="515"/>
      <c r="F449" s="515"/>
      <c r="G449" s="515"/>
      <c r="H449" s="516" t="s">
        <v>482</v>
      </c>
      <c r="I449" s="516"/>
      <c r="J449" s="516"/>
      <c r="K449" s="516"/>
      <c r="L449" s="371" t="s">
        <v>223</v>
      </c>
      <c r="M449" s="372" t="s">
        <v>223</v>
      </c>
      <c r="N449" s="516" t="s">
        <v>1044</v>
      </c>
      <c r="O449" s="516"/>
      <c r="P449" s="371" t="s">
        <v>1046</v>
      </c>
      <c r="Q449" s="517">
        <v>100000</v>
      </c>
      <c r="R449" s="517"/>
    </row>
    <row r="450" spans="2:18" ht="15" customHeight="1" x14ac:dyDescent="0.25">
      <c r="B450" s="515" t="s">
        <v>1047</v>
      </c>
      <c r="C450" s="515"/>
      <c r="D450" s="515"/>
      <c r="E450" s="515"/>
      <c r="F450" s="515"/>
      <c r="G450" s="515"/>
      <c r="H450" s="516" t="s">
        <v>482</v>
      </c>
      <c r="I450" s="516"/>
      <c r="J450" s="516"/>
      <c r="K450" s="516"/>
      <c r="L450" s="371" t="s">
        <v>223</v>
      </c>
      <c r="M450" s="372" t="s">
        <v>223</v>
      </c>
      <c r="N450" s="516" t="s">
        <v>1047</v>
      </c>
      <c r="O450" s="516"/>
      <c r="P450" s="371"/>
      <c r="Q450" s="517">
        <v>100000</v>
      </c>
      <c r="R450" s="517"/>
    </row>
    <row r="451" spans="2:18" ht="79.5" customHeight="1" x14ac:dyDescent="0.25">
      <c r="B451" s="515" t="s">
        <v>1048</v>
      </c>
      <c r="C451" s="515"/>
      <c r="D451" s="515"/>
      <c r="E451" s="515"/>
      <c r="F451" s="515"/>
      <c r="G451" s="515"/>
      <c r="H451" s="516" t="s">
        <v>482</v>
      </c>
      <c r="I451" s="516"/>
      <c r="J451" s="516"/>
      <c r="K451" s="516"/>
      <c r="L451" s="371" t="s">
        <v>223</v>
      </c>
      <c r="M451" s="372" t="s">
        <v>223</v>
      </c>
      <c r="N451" s="516" t="s">
        <v>1049</v>
      </c>
      <c r="O451" s="516"/>
      <c r="P451" s="364"/>
      <c r="Q451" s="517">
        <v>100000</v>
      </c>
      <c r="R451" s="517"/>
    </row>
    <row r="452" spans="2:18" ht="34.5" customHeight="1" x14ac:dyDescent="0.25">
      <c r="B452" s="515" t="s">
        <v>830</v>
      </c>
      <c r="C452" s="515"/>
      <c r="D452" s="515"/>
      <c r="E452" s="515"/>
      <c r="F452" s="515"/>
      <c r="G452" s="515"/>
      <c r="H452" s="516" t="s">
        <v>482</v>
      </c>
      <c r="I452" s="516"/>
      <c r="J452" s="516"/>
      <c r="K452" s="516"/>
      <c r="L452" s="371" t="s">
        <v>223</v>
      </c>
      <c r="M452" s="372" t="s">
        <v>223</v>
      </c>
      <c r="N452" s="516" t="s">
        <v>1049</v>
      </c>
      <c r="O452" s="516"/>
      <c r="P452" s="371" t="s">
        <v>739</v>
      </c>
      <c r="Q452" s="517">
        <v>100000</v>
      </c>
      <c r="R452" s="517"/>
    </row>
    <row r="453" spans="2:18" ht="15" customHeight="1" x14ac:dyDescent="0.25">
      <c r="B453" s="515" t="s">
        <v>1050</v>
      </c>
      <c r="C453" s="515"/>
      <c r="D453" s="515"/>
      <c r="E453" s="515"/>
      <c r="F453" s="515"/>
      <c r="G453" s="515"/>
      <c r="H453" s="516" t="s">
        <v>482</v>
      </c>
      <c r="I453" s="516"/>
      <c r="J453" s="516"/>
      <c r="K453" s="516"/>
      <c r="L453" s="371" t="s">
        <v>223</v>
      </c>
      <c r="M453" s="372" t="s">
        <v>223</v>
      </c>
      <c r="N453" s="516" t="s">
        <v>1050</v>
      </c>
      <c r="O453" s="516"/>
      <c r="P453" s="371"/>
      <c r="Q453" s="517">
        <v>20400000</v>
      </c>
      <c r="R453" s="517"/>
    </row>
    <row r="454" spans="2:18" ht="57" customHeight="1" x14ac:dyDescent="0.25">
      <c r="B454" s="515" t="s">
        <v>1051</v>
      </c>
      <c r="C454" s="515"/>
      <c r="D454" s="515"/>
      <c r="E454" s="515"/>
      <c r="F454" s="515"/>
      <c r="G454" s="515"/>
      <c r="H454" s="516" t="s">
        <v>482</v>
      </c>
      <c r="I454" s="516"/>
      <c r="J454" s="516"/>
      <c r="K454" s="516"/>
      <c r="L454" s="371" t="s">
        <v>223</v>
      </c>
      <c r="M454" s="372" t="s">
        <v>223</v>
      </c>
      <c r="N454" s="516" t="s">
        <v>1052</v>
      </c>
      <c r="O454" s="516"/>
      <c r="P454" s="364"/>
      <c r="Q454" s="517">
        <v>400000</v>
      </c>
      <c r="R454" s="517"/>
    </row>
    <row r="455" spans="2:18" ht="34.5" customHeight="1" x14ac:dyDescent="0.25">
      <c r="B455" s="515" t="s">
        <v>830</v>
      </c>
      <c r="C455" s="515"/>
      <c r="D455" s="515"/>
      <c r="E455" s="515"/>
      <c r="F455" s="515"/>
      <c r="G455" s="515"/>
      <c r="H455" s="516" t="s">
        <v>482</v>
      </c>
      <c r="I455" s="516"/>
      <c r="J455" s="516"/>
      <c r="K455" s="516"/>
      <c r="L455" s="371" t="s">
        <v>223</v>
      </c>
      <c r="M455" s="372" t="s">
        <v>223</v>
      </c>
      <c r="N455" s="516" t="s">
        <v>1052</v>
      </c>
      <c r="O455" s="516"/>
      <c r="P455" s="371" t="s">
        <v>739</v>
      </c>
      <c r="Q455" s="517">
        <v>400000</v>
      </c>
      <c r="R455" s="517"/>
    </row>
    <row r="456" spans="2:18" ht="45.75" customHeight="1" x14ac:dyDescent="0.25">
      <c r="B456" s="515" t="s">
        <v>1053</v>
      </c>
      <c r="C456" s="515"/>
      <c r="D456" s="515"/>
      <c r="E456" s="515"/>
      <c r="F456" s="515"/>
      <c r="G456" s="515"/>
      <c r="H456" s="516" t="s">
        <v>482</v>
      </c>
      <c r="I456" s="516"/>
      <c r="J456" s="516"/>
      <c r="K456" s="516"/>
      <c r="L456" s="371" t="s">
        <v>223</v>
      </c>
      <c r="M456" s="372" t="s">
        <v>223</v>
      </c>
      <c r="N456" s="516" t="s">
        <v>1054</v>
      </c>
      <c r="O456" s="516"/>
      <c r="P456" s="364"/>
      <c r="Q456" s="517">
        <v>20000000</v>
      </c>
      <c r="R456" s="517"/>
    </row>
    <row r="457" spans="2:18" ht="15" customHeight="1" x14ac:dyDescent="0.25">
      <c r="B457" s="515" t="s">
        <v>934</v>
      </c>
      <c r="C457" s="515"/>
      <c r="D457" s="515"/>
      <c r="E457" s="515"/>
      <c r="F457" s="515"/>
      <c r="G457" s="515"/>
      <c r="H457" s="516" t="s">
        <v>482</v>
      </c>
      <c r="I457" s="516"/>
      <c r="J457" s="516"/>
      <c r="K457" s="516"/>
      <c r="L457" s="371" t="s">
        <v>223</v>
      </c>
      <c r="M457" s="372" t="s">
        <v>223</v>
      </c>
      <c r="N457" s="516" t="s">
        <v>1054</v>
      </c>
      <c r="O457" s="516"/>
      <c r="P457" s="371" t="s">
        <v>935</v>
      </c>
      <c r="Q457" s="517">
        <v>20000000</v>
      </c>
      <c r="R457" s="517"/>
    </row>
    <row r="458" spans="2:18" ht="34.5" customHeight="1" x14ac:dyDescent="0.25">
      <c r="B458" s="515" t="s">
        <v>1109</v>
      </c>
      <c r="C458" s="515"/>
      <c r="D458" s="515"/>
      <c r="E458" s="515"/>
      <c r="F458" s="515"/>
      <c r="G458" s="515"/>
      <c r="H458" s="516" t="s">
        <v>482</v>
      </c>
      <c r="I458" s="516"/>
      <c r="J458" s="516"/>
      <c r="K458" s="516"/>
      <c r="L458" s="371" t="s">
        <v>223</v>
      </c>
      <c r="M458" s="372" t="s">
        <v>223</v>
      </c>
      <c r="N458" s="516" t="s">
        <v>1110</v>
      </c>
      <c r="O458" s="516"/>
      <c r="P458" s="371"/>
      <c r="Q458" s="517">
        <v>714285.71</v>
      </c>
      <c r="R458" s="517"/>
    </row>
    <row r="459" spans="2:18" ht="34.5" customHeight="1" x14ac:dyDescent="0.25">
      <c r="B459" s="515" t="s">
        <v>1109</v>
      </c>
      <c r="C459" s="515"/>
      <c r="D459" s="515"/>
      <c r="E459" s="515"/>
      <c r="F459" s="515"/>
      <c r="G459" s="515"/>
      <c r="H459" s="516" t="s">
        <v>482</v>
      </c>
      <c r="I459" s="516"/>
      <c r="J459" s="516"/>
      <c r="K459" s="516"/>
      <c r="L459" s="371" t="s">
        <v>223</v>
      </c>
      <c r="M459" s="372" t="s">
        <v>223</v>
      </c>
      <c r="N459" s="516" t="s">
        <v>1111</v>
      </c>
      <c r="O459" s="516"/>
      <c r="P459" s="371"/>
      <c r="Q459" s="517">
        <v>714285.71</v>
      </c>
      <c r="R459" s="517"/>
    </row>
    <row r="460" spans="2:18" ht="34.5" customHeight="1" x14ac:dyDescent="0.25">
      <c r="B460" s="515" t="s">
        <v>1112</v>
      </c>
      <c r="C460" s="515"/>
      <c r="D460" s="515"/>
      <c r="E460" s="515"/>
      <c r="F460" s="515"/>
      <c r="G460" s="515"/>
      <c r="H460" s="516" t="s">
        <v>482</v>
      </c>
      <c r="I460" s="516"/>
      <c r="J460" s="516"/>
      <c r="K460" s="516"/>
      <c r="L460" s="371" t="s">
        <v>223</v>
      </c>
      <c r="M460" s="372" t="s">
        <v>223</v>
      </c>
      <c r="N460" s="516" t="s">
        <v>1113</v>
      </c>
      <c r="O460" s="516"/>
      <c r="P460" s="364"/>
      <c r="Q460" s="517">
        <v>714285.71</v>
      </c>
      <c r="R460" s="517"/>
    </row>
    <row r="461" spans="2:18" ht="34.5" customHeight="1" x14ac:dyDescent="0.25">
      <c r="B461" s="515" t="s">
        <v>830</v>
      </c>
      <c r="C461" s="515"/>
      <c r="D461" s="515"/>
      <c r="E461" s="515"/>
      <c r="F461" s="515"/>
      <c r="G461" s="515"/>
      <c r="H461" s="516" t="s">
        <v>482</v>
      </c>
      <c r="I461" s="516"/>
      <c r="J461" s="516"/>
      <c r="K461" s="516"/>
      <c r="L461" s="371" t="s">
        <v>223</v>
      </c>
      <c r="M461" s="372" t="s">
        <v>223</v>
      </c>
      <c r="N461" s="516" t="s">
        <v>1113</v>
      </c>
      <c r="O461" s="516"/>
      <c r="P461" s="371" t="s">
        <v>739</v>
      </c>
      <c r="Q461" s="517">
        <v>714285.71</v>
      </c>
      <c r="R461" s="517"/>
    </row>
    <row r="462" spans="2:18" ht="15" customHeight="1" x14ac:dyDescent="0.25">
      <c r="B462" s="515" t="s">
        <v>259</v>
      </c>
      <c r="C462" s="515"/>
      <c r="D462" s="515"/>
      <c r="E462" s="515"/>
      <c r="F462" s="515"/>
      <c r="G462" s="515"/>
      <c r="H462" s="516" t="s">
        <v>482</v>
      </c>
      <c r="I462" s="516"/>
      <c r="J462" s="516"/>
      <c r="K462" s="516"/>
      <c r="L462" s="371" t="s">
        <v>223</v>
      </c>
      <c r="M462" s="372" t="s">
        <v>234</v>
      </c>
      <c r="N462" s="516"/>
      <c r="O462" s="516"/>
      <c r="P462" s="371"/>
      <c r="Q462" s="517">
        <v>5509650.9199999999</v>
      </c>
      <c r="R462" s="517"/>
    </row>
    <row r="463" spans="2:18" ht="23.25" customHeight="1" x14ac:dyDescent="0.25">
      <c r="B463" s="515" t="s">
        <v>833</v>
      </c>
      <c r="C463" s="515"/>
      <c r="D463" s="515"/>
      <c r="E463" s="515"/>
      <c r="F463" s="515"/>
      <c r="G463" s="515"/>
      <c r="H463" s="516" t="s">
        <v>482</v>
      </c>
      <c r="I463" s="516"/>
      <c r="J463" s="516"/>
      <c r="K463" s="516"/>
      <c r="L463" s="371" t="s">
        <v>223</v>
      </c>
      <c r="M463" s="372" t="s">
        <v>234</v>
      </c>
      <c r="N463" s="516" t="s">
        <v>834</v>
      </c>
      <c r="O463" s="516"/>
      <c r="P463" s="371"/>
      <c r="Q463" s="517">
        <v>5402009.0599999996</v>
      </c>
      <c r="R463" s="517"/>
    </row>
    <row r="464" spans="2:18" ht="23.25" customHeight="1" x14ac:dyDescent="0.25">
      <c r="B464" s="515" t="s">
        <v>843</v>
      </c>
      <c r="C464" s="515"/>
      <c r="D464" s="515"/>
      <c r="E464" s="515"/>
      <c r="F464" s="515"/>
      <c r="G464" s="515"/>
      <c r="H464" s="516" t="s">
        <v>482</v>
      </c>
      <c r="I464" s="516"/>
      <c r="J464" s="516"/>
      <c r="K464" s="516"/>
      <c r="L464" s="371" t="s">
        <v>223</v>
      </c>
      <c r="M464" s="372" t="s">
        <v>234</v>
      </c>
      <c r="N464" s="516" t="s">
        <v>844</v>
      </c>
      <c r="O464" s="516"/>
      <c r="P464" s="371"/>
      <c r="Q464" s="517">
        <v>5402009.0599999996</v>
      </c>
      <c r="R464" s="517"/>
    </row>
    <row r="465" spans="2:18" ht="90.75" customHeight="1" x14ac:dyDescent="0.25">
      <c r="B465" s="515" t="s">
        <v>740</v>
      </c>
      <c r="C465" s="515"/>
      <c r="D465" s="515"/>
      <c r="E465" s="515"/>
      <c r="F465" s="515"/>
      <c r="G465" s="515"/>
      <c r="H465" s="516" t="s">
        <v>482</v>
      </c>
      <c r="I465" s="516"/>
      <c r="J465" s="516"/>
      <c r="K465" s="516"/>
      <c r="L465" s="371" t="s">
        <v>223</v>
      </c>
      <c r="M465" s="372" t="s">
        <v>234</v>
      </c>
      <c r="N465" s="516" t="s">
        <v>594</v>
      </c>
      <c r="O465" s="516"/>
      <c r="P465" s="364"/>
      <c r="Q465" s="517">
        <v>4442043.08</v>
      </c>
      <c r="R465" s="517"/>
    </row>
    <row r="466" spans="2:18" ht="23.25" customHeight="1" x14ac:dyDescent="0.25">
      <c r="B466" s="515" t="s">
        <v>828</v>
      </c>
      <c r="C466" s="515"/>
      <c r="D466" s="515"/>
      <c r="E466" s="515"/>
      <c r="F466" s="515"/>
      <c r="G466" s="515"/>
      <c r="H466" s="516" t="s">
        <v>482</v>
      </c>
      <c r="I466" s="516"/>
      <c r="J466" s="516"/>
      <c r="K466" s="516"/>
      <c r="L466" s="371" t="s">
        <v>223</v>
      </c>
      <c r="M466" s="372" t="s">
        <v>234</v>
      </c>
      <c r="N466" s="516" t="s">
        <v>594</v>
      </c>
      <c r="O466" s="516"/>
      <c r="P466" s="371" t="s">
        <v>829</v>
      </c>
      <c r="Q466" s="517">
        <v>4442043.08</v>
      </c>
      <c r="R466" s="517"/>
    </row>
    <row r="467" spans="2:18" ht="90.75" customHeight="1" x14ac:dyDescent="0.25">
      <c r="B467" s="515" t="s">
        <v>595</v>
      </c>
      <c r="C467" s="515"/>
      <c r="D467" s="515"/>
      <c r="E467" s="515"/>
      <c r="F467" s="515"/>
      <c r="G467" s="515"/>
      <c r="H467" s="516" t="s">
        <v>482</v>
      </c>
      <c r="I467" s="516"/>
      <c r="J467" s="516"/>
      <c r="K467" s="516"/>
      <c r="L467" s="371" t="s">
        <v>223</v>
      </c>
      <c r="M467" s="372" t="s">
        <v>234</v>
      </c>
      <c r="N467" s="516" t="s">
        <v>596</v>
      </c>
      <c r="O467" s="516"/>
      <c r="P467" s="364"/>
      <c r="Q467" s="517">
        <v>434965.98</v>
      </c>
      <c r="R467" s="517"/>
    </row>
    <row r="468" spans="2:18" ht="23.25" customHeight="1" x14ac:dyDescent="0.25">
      <c r="B468" s="515" t="s">
        <v>828</v>
      </c>
      <c r="C468" s="515"/>
      <c r="D468" s="515"/>
      <c r="E468" s="515"/>
      <c r="F468" s="515"/>
      <c r="G468" s="515"/>
      <c r="H468" s="516" t="s">
        <v>482</v>
      </c>
      <c r="I468" s="516"/>
      <c r="J468" s="516"/>
      <c r="K468" s="516"/>
      <c r="L468" s="371" t="s">
        <v>223</v>
      </c>
      <c r="M468" s="372" t="s">
        <v>234</v>
      </c>
      <c r="N468" s="516" t="s">
        <v>596</v>
      </c>
      <c r="O468" s="516"/>
      <c r="P468" s="371" t="s">
        <v>829</v>
      </c>
      <c r="Q468" s="517">
        <v>0</v>
      </c>
      <c r="R468" s="517"/>
    </row>
    <row r="469" spans="2:18" ht="34.5" customHeight="1" x14ac:dyDescent="0.25">
      <c r="B469" s="515" t="s">
        <v>830</v>
      </c>
      <c r="C469" s="515"/>
      <c r="D469" s="515"/>
      <c r="E469" s="515"/>
      <c r="F469" s="515"/>
      <c r="G469" s="515"/>
      <c r="H469" s="516" t="s">
        <v>482</v>
      </c>
      <c r="I469" s="516"/>
      <c r="J469" s="516"/>
      <c r="K469" s="516"/>
      <c r="L469" s="371" t="s">
        <v>223</v>
      </c>
      <c r="M469" s="372" t="s">
        <v>234</v>
      </c>
      <c r="N469" s="516" t="s">
        <v>596</v>
      </c>
      <c r="O469" s="516"/>
      <c r="P469" s="371" t="s">
        <v>739</v>
      </c>
      <c r="Q469" s="517">
        <v>409465.98</v>
      </c>
      <c r="R469" s="517"/>
    </row>
    <row r="470" spans="2:18" ht="15" customHeight="1" x14ac:dyDescent="0.25">
      <c r="B470" s="515" t="s">
        <v>831</v>
      </c>
      <c r="C470" s="515"/>
      <c r="D470" s="515"/>
      <c r="E470" s="515"/>
      <c r="F470" s="515"/>
      <c r="G470" s="515"/>
      <c r="H470" s="516" t="s">
        <v>482</v>
      </c>
      <c r="I470" s="516"/>
      <c r="J470" s="516"/>
      <c r="K470" s="516"/>
      <c r="L470" s="371" t="s">
        <v>223</v>
      </c>
      <c r="M470" s="372" t="s">
        <v>234</v>
      </c>
      <c r="N470" s="516" t="s">
        <v>596</v>
      </c>
      <c r="O470" s="516"/>
      <c r="P470" s="371" t="s">
        <v>822</v>
      </c>
      <c r="Q470" s="517">
        <v>25500</v>
      </c>
      <c r="R470" s="517"/>
    </row>
    <row r="471" spans="2:18" ht="79.5" customHeight="1" x14ac:dyDescent="0.25">
      <c r="B471" s="515" t="s">
        <v>987</v>
      </c>
      <c r="C471" s="515"/>
      <c r="D471" s="515"/>
      <c r="E471" s="515"/>
      <c r="F471" s="515"/>
      <c r="G471" s="515"/>
      <c r="H471" s="516" t="s">
        <v>482</v>
      </c>
      <c r="I471" s="516"/>
      <c r="J471" s="516"/>
      <c r="K471" s="516"/>
      <c r="L471" s="371" t="s">
        <v>223</v>
      </c>
      <c r="M471" s="372" t="s">
        <v>234</v>
      </c>
      <c r="N471" s="516" t="s">
        <v>597</v>
      </c>
      <c r="O471" s="516"/>
      <c r="P471" s="364"/>
      <c r="Q471" s="517">
        <v>70000</v>
      </c>
      <c r="R471" s="517"/>
    </row>
    <row r="472" spans="2:18" ht="34.5" customHeight="1" x14ac:dyDescent="0.25">
      <c r="B472" s="515" t="s">
        <v>830</v>
      </c>
      <c r="C472" s="515"/>
      <c r="D472" s="515"/>
      <c r="E472" s="515"/>
      <c r="F472" s="515"/>
      <c r="G472" s="515"/>
      <c r="H472" s="516" t="s">
        <v>482</v>
      </c>
      <c r="I472" s="516"/>
      <c r="J472" s="516"/>
      <c r="K472" s="516"/>
      <c r="L472" s="371" t="s">
        <v>223</v>
      </c>
      <c r="M472" s="372" t="s">
        <v>234</v>
      </c>
      <c r="N472" s="516" t="s">
        <v>597</v>
      </c>
      <c r="O472" s="516"/>
      <c r="P472" s="371" t="s">
        <v>739</v>
      </c>
      <c r="Q472" s="517">
        <v>70000</v>
      </c>
      <c r="R472" s="517"/>
    </row>
    <row r="473" spans="2:18" ht="102" customHeight="1" x14ac:dyDescent="0.25">
      <c r="B473" s="515" t="s">
        <v>598</v>
      </c>
      <c r="C473" s="515"/>
      <c r="D473" s="515"/>
      <c r="E473" s="515"/>
      <c r="F473" s="515"/>
      <c r="G473" s="515"/>
      <c r="H473" s="516" t="s">
        <v>482</v>
      </c>
      <c r="I473" s="516"/>
      <c r="J473" s="516"/>
      <c r="K473" s="516"/>
      <c r="L473" s="371" t="s">
        <v>223</v>
      </c>
      <c r="M473" s="372" t="s">
        <v>234</v>
      </c>
      <c r="N473" s="516" t="s">
        <v>599</v>
      </c>
      <c r="O473" s="516"/>
      <c r="P473" s="364"/>
      <c r="Q473" s="517">
        <v>30000</v>
      </c>
      <c r="R473" s="517"/>
    </row>
    <row r="474" spans="2:18" ht="34.5" customHeight="1" x14ac:dyDescent="0.25">
      <c r="B474" s="515" t="s">
        <v>830</v>
      </c>
      <c r="C474" s="515"/>
      <c r="D474" s="515"/>
      <c r="E474" s="515"/>
      <c r="F474" s="515"/>
      <c r="G474" s="515"/>
      <c r="H474" s="516" t="s">
        <v>482</v>
      </c>
      <c r="I474" s="516"/>
      <c r="J474" s="516"/>
      <c r="K474" s="516"/>
      <c r="L474" s="371" t="s">
        <v>223</v>
      </c>
      <c r="M474" s="372" t="s">
        <v>234</v>
      </c>
      <c r="N474" s="516" t="s">
        <v>599</v>
      </c>
      <c r="O474" s="516"/>
      <c r="P474" s="371" t="s">
        <v>739</v>
      </c>
      <c r="Q474" s="517">
        <v>30000</v>
      </c>
      <c r="R474" s="517"/>
    </row>
    <row r="475" spans="2:18" ht="79.5" customHeight="1" x14ac:dyDescent="0.25">
      <c r="B475" s="515" t="s">
        <v>988</v>
      </c>
      <c r="C475" s="515"/>
      <c r="D475" s="515"/>
      <c r="E475" s="515"/>
      <c r="F475" s="515"/>
      <c r="G475" s="515"/>
      <c r="H475" s="516" t="s">
        <v>482</v>
      </c>
      <c r="I475" s="516"/>
      <c r="J475" s="516"/>
      <c r="K475" s="516"/>
      <c r="L475" s="371" t="s">
        <v>223</v>
      </c>
      <c r="M475" s="372" t="s">
        <v>234</v>
      </c>
      <c r="N475" s="516" t="s">
        <v>989</v>
      </c>
      <c r="O475" s="516"/>
      <c r="P475" s="364"/>
      <c r="Q475" s="517">
        <v>60000</v>
      </c>
      <c r="R475" s="517"/>
    </row>
    <row r="476" spans="2:18" ht="34.5" customHeight="1" x14ac:dyDescent="0.25">
      <c r="B476" s="515" t="s">
        <v>830</v>
      </c>
      <c r="C476" s="515"/>
      <c r="D476" s="515"/>
      <c r="E476" s="515"/>
      <c r="F476" s="515"/>
      <c r="G476" s="515"/>
      <c r="H476" s="516" t="s">
        <v>482</v>
      </c>
      <c r="I476" s="516"/>
      <c r="J476" s="516"/>
      <c r="K476" s="516"/>
      <c r="L476" s="371" t="s">
        <v>223</v>
      </c>
      <c r="M476" s="372" t="s">
        <v>234</v>
      </c>
      <c r="N476" s="516" t="s">
        <v>989</v>
      </c>
      <c r="O476" s="516"/>
      <c r="P476" s="371" t="s">
        <v>739</v>
      </c>
      <c r="Q476" s="517">
        <v>60000</v>
      </c>
      <c r="R476" s="517"/>
    </row>
    <row r="477" spans="2:18" ht="79.5" customHeight="1" x14ac:dyDescent="0.25">
      <c r="B477" s="515" t="s">
        <v>990</v>
      </c>
      <c r="C477" s="515"/>
      <c r="D477" s="515"/>
      <c r="E477" s="515"/>
      <c r="F477" s="515"/>
      <c r="G477" s="515"/>
      <c r="H477" s="516" t="s">
        <v>482</v>
      </c>
      <c r="I477" s="516"/>
      <c r="J477" s="516"/>
      <c r="K477" s="516"/>
      <c r="L477" s="371" t="s">
        <v>223</v>
      </c>
      <c r="M477" s="372" t="s">
        <v>234</v>
      </c>
      <c r="N477" s="516" t="s">
        <v>600</v>
      </c>
      <c r="O477" s="516"/>
      <c r="P477" s="364"/>
      <c r="Q477" s="517">
        <v>60000</v>
      </c>
      <c r="R477" s="517"/>
    </row>
    <row r="478" spans="2:18" ht="34.5" customHeight="1" x14ac:dyDescent="0.25">
      <c r="B478" s="515" t="s">
        <v>830</v>
      </c>
      <c r="C478" s="515"/>
      <c r="D478" s="515"/>
      <c r="E478" s="515"/>
      <c r="F478" s="515"/>
      <c r="G478" s="515"/>
      <c r="H478" s="516" t="s">
        <v>482</v>
      </c>
      <c r="I478" s="516"/>
      <c r="J478" s="516"/>
      <c r="K478" s="516"/>
      <c r="L478" s="371" t="s">
        <v>223</v>
      </c>
      <c r="M478" s="372" t="s">
        <v>234</v>
      </c>
      <c r="N478" s="516" t="s">
        <v>600</v>
      </c>
      <c r="O478" s="516"/>
      <c r="P478" s="371" t="s">
        <v>739</v>
      </c>
      <c r="Q478" s="517">
        <v>60000</v>
      </c>
      <c r="R478" s="517"/>
    </row>
    <row r="479" spans="2:18" ht="23.25" customHeight="1" x14ac:dyDescent="0.25">
      <c r="B479" s="515" t="s">
        <v>587</v>
      </c>
      <c r="C479" s="515"/>
      <c r="D479" s="515"/>
      <c r="E479" s="515"/>
      <c r="F479" s="515"/>
      <c r="G479" s="515"/>
      <c r="H479" s="516" t="s">
        <v>482</v>
      </c>
      <c r="I479" s="516"/>
      <c r="J479" s="516"/>
      <c r="K479" s="516"/>
      <c r="L479" s="371" t="s">
        <v>223</v>
      </c>
      <c r="M479" s="372" t="s">
        <v>234</v>
      </c>
      <c r="N479" s="516" t="s">
        <v>588</v>
      </c>
      <c r="O479" s="516"/>
      <c r="P479" s="364"/>
      <c r="Q479" s="517">
        <v>35000</v>
      </c>
      <c r="R479" s="517"/>
    </row>
    <row r="480" spans="2:18" ht="34.5" customHeight="1" x14ac:dyDescent="0.25">
      <c r="B480" s="515" t="s">
        <v>830</v>
      </c>
      <c r="C480" s="515"/>
      <c r="D480" s="515"/>
      <c r="E480" s="515"/>
      <c r="F480" s="515"/>
      <c r="G480" s="515"/>
      <c r="H480" s="516" t="s">
        <v>482</v>
      </c>
      <c r="I480" s="516"/>
      <c r="J480" s="516"/>
      <c r="K480" s="516"/>
      <c r="L480" s="371" t="s">
        <v>223</v>
      </c>
      <c r="M480" s="372" t="s">
        <v>234</v>
      </c>
      <c r="N480" s="516" t="s">
        <v>588</v>
      </c>
      <c r="O480" s="516"/>
      <c r="P480" s="371" t="s">
        <v>739</v>
      </c>
      <c r="Q480" s="517">
        <v>35000</v>
      </c>
      <c r="R480" s="517"/>
    </row>
    <row r="481" spans="2:18" ht="79.5" customHeight="1" x14ac:dyDescent="0.25">
      <c r="B481" s="515" t="s">
        <v>601</v>
      </c>
      <c r="C481" s="515"/>
      <c r="D481" s="515"/>
      <c r="E481" s="515"/>
      <c r="F481" s="515"/>
      <c r="G481" s="515"/>
      <c r="H481" s="516" t="s">
        <v>482</v>
      </c>
      <c r="I481" s="516"/>
      <c r="J481" s="516"/>
      <c r="K481" s="516"/>
      <c r="L481" s="371" t="s">
        <v>223</v>
      </c>
      <c r="M481" s="372" t="s">
        <v>234</v>
      </c>
      <c r="N481" s="516" t="s">
        <v>602</v>
      </c>
      <c r="O481" s="516"/>
      <c r="P481" s="364"/>
      <c r="Q481" s="517">
        <v>50000</v>
      </c>
      <c r="R481" s="517"/>
    </row>
    <row r="482" spans="2:18" ht="34.5" customHeight="1" x14ac:dyDescent="0.25">
      <c r="B482" s="515" t="s">
        <v>830</v>
      </c>
      <c r="C482" s="515"/>
      <c r="D482" s="515"/>
      <c r="E482" s="515"/>
      <c r="F482" s="515"/>
      <c r="G482" s="515"/>
      <c r="H482" s="516" t="s">
        <v>482</v>
      </c>
      <c r="I482" s="516"/>
      <c r="J482" s="516"/>
      <c r="K482" s="516"/>
      <c r="L482" s="371" t="s">
        <v>223</v>
      </c>
      <c r="M482" s="372" t="s">
        <v>234</v>
      </c>
      <c r="N482" s="516" t="s">
        <v>602</v>
      </c>
      <c r="O482" s="516"/>
      <c r="P482" s="371" t="s">
        <v>739</v>
      </c>
      <c r="Q482" s="517">
        <v>50000</v>
      </c>
      <c r="R482" s="517"/>
    </row>
    <row r="483" spans="2:18" ht="68.25" customHeight="1" x14ac:dyDescent="0.25">
      <c r="B483" s="515" t="s">
        <v>603</v>
      </c>
      <c r="C483" s="515"/>
      <c r="D483" s="515"/>
      <c r="E483" s="515"/>
      <c r="F483" s="515"/>
      <c r="G483" s="515"/>
      <c r="H483" s="516" t="s">
        <v>482</v>
      </c>
      <c r="I483" s="516"/>
      <c r="J483" s="516"/>
      <c r="K483" s="516"/>
      <c r="L483" s="371" t="s">
        <v>223</v>
      </c>
      <c r="M483" s="372" t="s">
        <v>234</v>
      </c>
      <c r="N483" s="516" t="s">
        <v>604</v>
      </c>
      <c r="O483" s="516"/>
      <c r="P483" s="364"/>
      <c r="Q483" s="517">
        <v>145000</v>
      </c>
      <c r="R483" s="517"/>
    </row>
    <row r="484" spans="2:18" ht="34.5" customHeight="1" x14ac:dyDescent="0.25">
      <c r="B484" s="515" t="s">
        <v>830</v>
      </c>
      <c r="C484" s="515"/>
      <c r="D484" s="515"/>
      <c r="E484" s="515"/>
      <c r="F484" s="515"/>
      <c r="G484" s="515"/>
      <c r="H484" s="516" t="s">
        <v>482</v>
      </c>
      <c r="I484" s="516"/>
      <c r="J484" s="516"/>
      <c r="K484" s="516"/>
      <c r="L484" s="371" t="s">
        <v>223</v>
      </c>
      <c r="M484" s="372" t="s">
        <v>234</v>
      </c>
      <c r="N484" s="516" t="s">
        <v>604</v>
      </c>
      <c r="O484" s="516"/>
      <c r="P484" s="371" t="s">
        <v>739</v>
      </c>
      <c r="Q484" s="517">
        <v>145000</v>
      </c>
      <c r="R484" s="517"/>
    </row>
    <row r="485" spans="2:18" ht="34.5" customHeight="1" x14ac:dyDescent="0.25">
      <c r="B485" s="515" t="s">
        <v>605</v>
      </c>
      <c r="C485" s="515"/>
      <c r="D485" s="515"/>
      <c r="E485" s="515"/>
      <c r="F485" s="515"/>
      <c r="G485" s="515"/>
      <c r="H485" s="516" t="s">
        <v>482</v>
      </c>
      <c r="I485" s="516"/>
      <c r="J485" s="516"/>
      <c r="K485" s="516"/>
      <c r="L485" s="371" t="s">
        <v>223</v>
      </c>
      <c r="M485" s="372" t="s">
        <v>234</v>
      </c>
      <c r="N485" s="516" t="s">
        <v>606</v>
      </c>
      <c r="O485" s="516"/>
      <c r="P485" s="364"/>
      <c r="Q485" s="517">
        <v>25000</v>
      </c>
      <c r="R485" s="517"/>
    </row>
    <row r="486" spans="2:18" ht="34.5" customHeight="1" x14ac:dyDescent="0.25">
      <c r="B486" s="515" t="s">
        <v>830</v>
      </c>
      <c r="C486" s="515"/>
      <c r="D486" s="515"/>
      <c r="E486" s="515"/>
      <c r="F486" s="515"/>
      <c r="G486" s="515"/>
      <c r="H486" s="516" t="s">
        <v>482</v>
      </c>
      <c r="I486" s="516"/>
      <c r="J486" s="516"/>
      <c r="K486" s="516"/>
      <c r="L486" s="371" t="s">
        <v>223</v>
      </c>
      <c r="M486" s="372" t="s">
        <v>234</v>
      </c>
      <c r="N486" s="516" t="s">
        <v>606</v>
      </c>
      <c r="O486" s="516"/>
      <c r="P486" s="371" t="s">
        <v>739</v>
      </c>
      <c r="Q486" s="517">
        <v>25000</v>
      </c>
      <c r="R486" s="517"/>
    </row>
    <row r="487" spans="2:18" ht="15" customHeight="1" x14ac:dyDescent="0.25">
      <c r="B487" s="515" t="s">
        <v>986</v>
      </c>
      <c r="C487" s="515"/>
      <c r="D487" s="515"/>
      <c r="E487" s="515"/>
      <c r="F487" s="515"/>
      <c r="G487" s="515"/>
      <c r="H487" s="516" t="s">
        <v>482</v>
      </c>
      <c r="I487" s="516"/>
      <c r="J487" s="516"/>
      <c r="K487" s="516"/>
      <c r="L487" s="371" t="s">
        <v>223</v>
      </c>
      <c r="M487" s="372" t="s">
        <v>234</v>
      </c>
      <c r="N487" s="516" t="s">
        <v>986</v>
      </c>
      <c r="O487" s="516"/>
      <c r="P487" s="371"/>
      <c r="Q487" s="517">
        <v>50000</v>
      </c>
      <c r="R487" s="517"/>
    </row>
    <row r="488" spans="2:18" ht="34.5" customHeight="1" x14ac:dyDescent="0.25">
      <c r="B488" s="515" t="s">
        <v>607</v>
      </c>
      <c r="C488" s="515"/>
      <c r="D488" s="515"/>
      <c r="E488" s="515"/>
      <c r="F488" s="515"/>
      <c r="G488" s="515"/>
      <c r="H488" s="516" t="s">
        <v>482</v>
      </c>
      <c r="I488" s="516"/>
      <c r="J488" s="516"/>
      <c r="K488" s="516"/>
      <c r="L488" s="371" t="s">
        <v>223</v>
      </c>
      <c r="M488" s="372" t="s">
        <v>234</v>
      </c>
      <c r="N488" s="516" t="s">
        <v>608</v>
      </c>
      <c r="O488" s="516"/>
      <c r="P488" s="364"/>
      <c r="Q488" s="517">
        <v>50000</v>
      </c>
      <c r="R488" s="517"/>
    </row>
    <row r="489" spans="2:18" ht="34.5" customHeight="1" x14ac:dyDescent="0.25">
      <c r="B489" s="515" t="s">
        <v>830</v>
      </c>
      <c r="C489" s="515"/>
      <c r="D489" s="515"/>
      <c r="E489" s="515"/>
      <c r="F489" s="515"/>
      <c r="G489" s="515"/>
      <c r="H489" s="516" t="s">
        <v>482</v>
      </c>
      <c r="I489" s="516"/>
      <c r="J489" s="516"/>
      <c r="K489" s="516"/>
      <c r="L489" s="371" t="s">
        <v>223</v>
      </c>
      <c r="M489" s="372" t="s">
        <v>234</v>
      </c>
      <c r="N489" s="516" t="s">
        <v>608</v>
      </c>
      <c r="O489" s="516"/>
      <c r="P489" s="371" t="s">
        <v>739</v>
      </c>
      <c r="Q489" s="517">
        <v>50000</v>
      </c>
      <c r="R489" s="517"/>
    </row>
    <row r="490" spans="2:18" ht="23.25" customHeight="1" x14ac:dyDescent="0.25">
      <c r="B490" s="515" t="s">
        <v>1055</v>
      </c>
      <c r="C490" s="515"/>
      <c r="D490" s="515"/>
      <c r="E490" s="515"/>
      <c r="F490" s="515"/>
      <c r="G490" s="515"/>
      <c r="H490" s="516" t="s">
        <v>482</v>
      </c>
      <c r="I490" s="516"/>
      <c r="J490" s="516"/>
      <c r="K490" s="516"/>
      <c r="L490" s="371" t="s">
        <v>223</v>
      </c>
      <c r="M490" s="372" t="s">
        <v>234</v>
      </c>
      <c r="N490" s="516" t="s">
        <v>1056</v>
      </c>
      <c r="O490" s="516"/>
      <c r="P490" s="371"/>
      <c r="Q490" s="517">
        <v>50000</v>
      </c>
      <c r="R490" s="517"/>
    </row>
    <row r="491" spans="2:18" ht="23.25" customHeight="1" x14ac:dyDescent="0.25">
      <c r="B491" s="515" t="s">
        <v>1057</v>
      </c>
      <c r="C491" s="515"/>
      <c r="D491" s="515"/>
      <c r="E491" s="515"/>
      <c r="F491" s="515"/>
      <c r="G491" s="515"/>
      <c r="H491" s="516" t="s">
        <v>482</v>
      </c>
      <c r="I491" s="516"/>
      <c r="J491" s="516"/>
      <c r="K491" s="516"/>
      <c r="L491" s="371" t="s">
        <v>223</v>
      </c>
      <c r="M491" s="372" t="s">
        <v>234</v>
      </c>
      <c r="N491" s="516" t="s">
        <v>1058</v>
      </c>
      <c r="O491" s="516"/>
      <c r="P491" s="371"/>
      <c r="Q491" s="517">
        <v>50000</v>
      </c>
      <c r="R491" s="517"/>
    </row>
    <row r="492" spans="2:18" ht="23.25" customHeight="1" x14ac:dyDescent="0.25">
      <c r="B492" s="515" t="s">
        <v>1057</v>
      </c>
      <c r="C492" s="515"/>
      <c r="D492" s="515"/>
      <c r="E492" s="515"/>
      <c r="F492" s="515"/>
      <c r="G492" s="515"/>
      <c r="H492" s="516" t="s">
        <v>482</v>
      </c>
      <c r="I492" s="516"/>
      <c r="J492" s="516"/>
      <c r="K492" s="516"/>
      <c r="L492" s="371" t="s">
        <v>223</v>
      </c>
      <c r="M492" s="372" t="s">
        <v>234</v>
      </c>
      <c r="N492" s="516" t="s">
        <v>1059</v>
      </c>
      <c r="O492" s="516"/>
      <c r="P492" s="364"/>
      <c r="Q492" s="517">
        <v>50000</v>
      </c>
      <c r="R492" s="517"/>
    </row>
    <row r="493" spans="2:18" ht="23.25" customHeight="1" x14ac:dyDescent="0.25">
      <c r="B493" s="515" t="s">
        <v>848</v>
      </c>
      <c r="C493" s="515"/>
      <c r="D493" s="515"/>
      <c r="E493" s="515"/>
      <c r="F493" s="515"/>
      <c r="G493" s="515"/>
      <c r="H493" s="516" t="s">
        <v>482</v>
      </c>
      <c r="I493" s="516"/>
      <c r="J493" s="516"/>
      <c r="K493" s="516"/>
      <c r="L493" s="371" t="s">
        <v>223</v>
      </c>
      <c r="M493" s="372" t="s">
        <v>234</v>
      </c>
      <c r="N493" s="516" t="s">
        <v>1059</v>
      </c>
      <c r="O493" s="516"/>
      <c r="P493" s="371" t="s">
        <v>849</v>
      </c>
      <c r="Q493" s="517">
        <v>50000</v>
      </c>
      <c r="R493" s="517"/>
    </row>
    <row r="494" spans="2:18" ht="15" customHeight="1" x14ac:dyDescent="0.25">
      <c r="B494" s="515" t="s">
        <v>839</v>
      </c>
      <c r="C494" s="515"/>
      <c r="D494" s="515"/>
      <c r="E494" s="515"/>
      <c r="F494" s="515"/>
      <c r="G494" s="515"/>
      <c r="H494" s="516" t="s">
        <v>482</v>
      </c>
      <c r="I494" s="516"/>
      <c r="J494" s="516"/>
      <c r="K494" s="516"/>
      <c r="L494" s="371" t="s">
        <v>223</v>
      </c>
      <c r="M494" s="372" t="s">
        <v>234</v>
      </c>
      <c r="N494" s="516" t="s">
        <v>840</v>
      </c>
      <c r="O494" s="516"/>
      <c r="P494" s="371"/>
      <c r="Q494" s="517">
        <v>57641.86</v>
      </c>
      <c r="R494" s="517"/>
    </row>
    <row r="495" spans="2:18" ht="23.25" customHeight="1" x14ac:dyDescent="0.25">
      <c r="B495" s="515" t="s">
        <v>841</v>
      </c>
      <c r="C495" s="515"/>
      <c r="D495" s="515"/>
      <c r="E495" s="515"/>
      <c r="F495" s="515"/>
      <c r="G495" s="515"/>
      <c r="H495" s="516" t="s">
        <v>482</v>
      </c>
      <c r="I495" s="516"/>
      <c r="J495" s="516"/>
      <c r="K495" s="516"/>
      <c r="L495" s="371" t="s">
        <v>223</v>
      </c>
      <c r="M495" s="372" t="s">
        <v>234</v>
      </c>
      <c r="N495" s="516" t="s">
        <v>842</v>
      </c>
      <c r="O495" s="516"/>
      <c r="P495" s="371"/>
      <c r="Q495" s="517">
        <v>57641.86</v>
      </c>
      <c r="R495" s="517"/>
    </row>
    <row r="496" spans="2:18" ht="23.25" customHeight="1" x14ac:dyDescent="0.25">
      <c r="B496" s="515" t="s">
        <v>1074</v>
      </c>
      <c r="C496" s="515"/>
      <c r="D496" s="515"/>
      <c r="E496" s="515"/>
      <c r="F496" s="515"/>
      <c r="G496" s="515"/>
      <c r="H496" s="516" t="s">
        <v>482</v>
      </c>
      <c r="I496" s="516"/>
      <c r="J496" s="516"/>
      <c r="K496" s="516"/>
      <c r="L496" s="371" t="s">
        <v>223</v>
      </c>
      <c r="M496" s="372" t="s">
        <v>234</v>
      </c>
      <c r="N496" s="516" t="s">
        <v>1075</v>
      </c>
      <c r="O496" s="516"/>
      <c r="P496" s="364"/>
      <c r="Q496" s="517">
        <v>51565.06</v>
      </c>
      <c r="R496" s="517"/>
    </row>
    <row r="497" spans="2:18" ht="23.25" customHeight="1" x14ac:dyDescent="0.25">
      <c r="B497" s="515" t="s">
        <v>828</v>
      </c>
      <c r="C497" s="515"/>
      <c r="D497" s="515"/>
      <c r="E497" s="515"/>
      <c r="F497" s="515"/>
      <c r="G497" s="515"/>
      <c r="H497" s="516" t="s">
        <v>482</v>
      </c>
      <c r="I497" s="516"/>
      <c r="J497" s="516"/>
      <c r="K497" s="516"/>
      <c r="L497" s="371" t="s">
        <v>223</v>
      </c>
      <c r="M497" s="372" t="s">
        <v>234</v>
      </c>
      <c r="N497" s="516" t="s">
        <v>1075</v>
      </c>
      <c r="O497" s="516"/>
      <c r="P497" s="371" t="s">
        <v>829</v>
      </c>
      <c r="Q497" s="517">
        <v>51565.06</v>
      </c>
      <c r="R497" s="517"/>
    </row>
    <row r="498" spans="2:18" ht="45.75" customHeight="1" x14ac:dyDescent="0.25">
      <c r="B498" s="515" t="s">
        <v>682</v>
      </c>
      <c r="C498" s="515"/>
      <c r="D498" s="515"/>
      <c r="E498" s="515"/>
      <c r="F498" s="515"/>
      <c r="G498" s="515"/>
      <c r="H498" s="516" t="s">
        <v>482</v>
      </c>
      <c r="I498" s="516"/>
      <c r="J498" s="516"/>
      <c r="K498" s="516"/>
      <c r="L498" s="371" t="s">
        <v>223</v>
      </c>
      <c r="M498" s="372" t="s">
        <v>234</v>
      </c>
      <c r="N498" s="516" t="s">
        <v>681</v>
      </c>
      <c r="O498" s="516"/>
      <c r="P498" s="364"/>
      <c r="Q498" s="517">
        <v>0</v>
      </c>
      <c r="R498" s="517"/>
    </row>
    <row r="499" spans="2:18" ht="23.25" customHeight="1" x14ac:dyDescent="0.25">
      <c r="B499" s="515" t="s">
        <v>828</v>
      </c>
      <c r="C499" s="515"/>
      <c r="D499" s="515"/>
      <c r="E499" s="515"/>
      <c r="F499" s="515"/>
      <c r="G499" s="515"/>
      <c r="H499" s="516" t="s">
        <v>482</v>
      </c>
      <c r="I499" s="516"/>
      <c r="J499" s="516"/>
      <c r="K499" s="516"/>
      <c r="L499" s="371" t="s">
        <v>223</v>
      </c>
      <c r="M499" s="372" t="s">
        <v>234</v>
      </c>
      <c r="N499" s="516" t="s">
        <v>681</v>
      </c>
      <c r="O499" s="516"/>
      <c r="P499" s="371" t="s">
        <v>829</v>
      </c>
      <c r="Q499" s="517">
        <v>0</v>
      </c>
      <c r="R499" s="517"/>
    </row>
    <row r="500" spans="2:18" ht="79.5" customHeight="1" x14ac:dyDescent="0.25">
      <c r="B500" s="515" t="s">
        <v>1114</v>
      </c>
      <c r="C500" s="515"/>
      <c r="D500" s="515"/>
      <c r="E500" s="515"/>
      <c r="F500" s="515"/>
      <c r="G500" s="515"/>
      <c r="H500" s="516" t="s">
        <v>482</v>
      </c>
      <c r="I500" s="516"/>
      <c r="J500" s="516"/>
      <c r="K500" s="516"/>
      <c r="L500" s="371" t="s">
        <v>223</v>
      </c>
      <c r="M500" s="372" t="s">
        <v>234</v>
      </c>
      <c r="N500" s="516" t="s">
        <v>1115</v>
      </c>
      <c r="O500" s="516"/>
      <c r="P500" s="364"/>
      <c r="Q500" s="517">
        <v>6076.8</v>
      </c>
      <c r="R500" s="517"/>
    </row>
    <row r="501" spans="2:18" ht="23.25" customHeight="1" x14ac:dyDescent="0.25">
      <c r="B501" s="515" t="s">
        <v>828</v>
      </c>
      <c r="C501" s="515"/>
      <c r="D501" s="515"/>
      <c r="E501" s="515"/>
      <c r="F501" s="515"/>
      <c r="G501" s="515"/>
      <c r="H501" s="516" t="s">
        <v>482</v>
      </c>
      <c r="I501" s="516"/>
      <c r="J501" s="516"/>
      <c r="K501" s="516"/>
      <c r="L501" s="371" t="s">
        <v>223</v>
      </c>
      <c r="M501" s="372" t="s">
        <v>234</v>
      </c>
      <c r="N501" s="516" t="s">
        <v>1115</v>
      </c>
      <c r="O501" s="516"/>
      <c r="P501" s="371" t="s">
        <v>829</v>
      </c>
      <c r="Q501" s="517">
        <v>6076.8</v>
      </c>
      <c r="R501" s="517"/>
    </row>
    <row r="502" spans="2:18" ht="15" customHeight="1" x14ac:dyDescent="0.25">
      <c r="B502" s="515" t="s">
        <v>260</v>
      </c>
      <c r="C502" s="515"/>
      <c r="D502" s="515"/>
      <c r="E502" s="515"/>
      <c r="F502" s="515"/>
      <c r="G502" s="515"/>
      <c r="H502" s="516" t="s">
        <v>482</v>
      </c>
      <c r="I502" s="516"/>
      <c r="J502" s="516"/>
      <c r="K502" s="516"/>
      <c r="L502" s="371" t="s">
        <v>240</v>
      </c>
      <c r="M502" s="371"/>
      <c r="N502" s="516"/>
      <c r="O502" s="516"/>
      <c r="P502" s="371"/>
      <c r="Q502" s="517">
        <v>68566618.620000005</v>
      </c>
      <c r="R502" s="517"/>
    </row>
    <row r="503" spans="2:18" ht="15" customHeight="1" x14ac:dyDescent="0.25">
      <c r="B503" s="515" t="s">
        <v>261</v>
      </c>
      <c r="C503" s="515"/>
      <c r="D503" s="515"/>
      <c r="E503" s="515"/>
      <c r="F503" s="515"/>
      <c r="G503" s="515"/>
      <c r="H503" s="516" t="s">
        <v>482</v>
      </c>
      <c r="I503" s="516"/>
      <c r="J503" s="516"/>
      <c r="K503" s="516"/>
      <c r="L503" s="371" t="s">
        <v>240</v>
      </c>
      <c r="M503" s="372" t="s">
        <v>210</v>
      </c>
      <c r="N503" s="516"/>
      <c r="O503" s="516"/>
      <c r="P503" s="371"/>
      <c r="Q503" s="517">
        <v>65681385.810000002</v>
      </c>
      <c r="R503" s="517"/>
    </row>
    <row r="504" spans="2:18" ht="23.25" customHeight="1" x14ac:dyDescent="0.25">
      <c r="B504" s="515" t="s">
        <v>833</v>
      </c>
      <c r="C504" s="515"/>
      <c r="D504" s="515"/>
      <c r="E504" s="515"/>
      <c r="F504" s="515"/>
      <c r="G504" s="515"/>
      <c r="H504" s="516" t="s">
        <v>482</v>
      </c>
      <c r="I504" s="516"/>
      <c r="J504" s="516"/>
      <c r="K504" s="516"/>
      <c r="L504" s="371" t="s">
        <v>240</v>
      </c>
      <c r="M504" s="372" t="s">
        <v>210</v>
      </c>
      <c r="N504" s="516" t="s">
        <v>834</v>
      </c>
      <c r="O504" s="516"/>
      <c r="P504" s="371"/>
      <c r="Q504" s="517">
        <v>3196061.85</v>
      </c>
      <c r="R504" s="517"/>
    </row>
    <row r="505" spans="2:18" ht="34.5" customHeight="1" x14ac:dyDescent="0.25">
      <c r="B505" s="515" t="s">
        <v>976</v>
      </c>
      <c r="C505" s="515"/>
      <c r="D505" s="515"/>
      <c r="E505" s="515"/>
      <c r="F505" s="515"/>
      <c r="G505" s="515"/>
      <c r="H505" s="516" t="s">
        <v>482</v>
      </c>
      <c r="I505" s="516"/>
      <c r="J505" s="516"/>
      <c r="K505" s="516"/>
      <c r="L505" s="371" t="s">
        <v>240</v>
      </c>
      <c r="M505" s="372" t="s">
        <v>210</v>
      </c>
      <c r="N505" s="516" t="s">
        <v>977</v>
      </c>
      <c r="O505" s="516"/>
      <c r="P505" s="371"/>
      <c r="Q505" s="517">
        <v>3196061.85</v>
      </c>
      <c r="R505" s="517"/>
    </row>
    <row r="506" spans="2:18" ht="68.25" customHeight="1" x14ac:dyDescent="0.25">
      <c r="B506" s="515" t="s">
        <v>581</v>
      </c>
      <c r="C506" s="515"/>
      <c r="D506" s="515"/>
      <c r="E506" s="515"/>
      <c r="F506" s="515"/>
      <c r="G506" s="515"/>
      <c r="H506" s="516" t="s">
        <v>482</v>
      </c>
      <c r="I506" s="516"/>
      <c r="J506" s="516"/>
      <c r="K506" s="516"/>
      <c r="L506" s="371" t="s">
        <v>240</v>
      </c>
      <c r="M506" s="372" t="s">
        <v>210</v>
      </c>
      <c r="N506" s="516" t="s">
        <v>582</v>
      </c>
      <c r="O506" s="516"/>
      <c r="P506" s="364"/>
      <c r="Q506" s="517">
        <v>3196061.85</v>
      </c>
      <c r="R506" s="517"/>
    </row>
    <row r="507" spans="2:18" ht="23.25" customHeight="1" x14ac:dyDescent="0.25">
      <c r="B507" s="515" t="s">
        <v>845</v>
      </c>
      <c r="C507" s="515"/>
      <c r="D507" s="515"/>
      <c r="E507" s="515"/>
      <c r="F507" s="515"/>
      <c r="G507" s="515"/>
      <c r="H507" s="516" t="s">
        <v>482</v>
      </c>
      <c r="I507" s="516"/>
      <c r="J507" s="516"/>
      <c r="K507" s="516"/>
      <c r="L507" s="371" t="s">
        <v>240</v>
      </c>
      <c r="M507" s="372" t="s">
        <v>210</v>
      </c>
      <c r="N507" s="516" t="s">
        <v>582</v>
      </c>
      <c r="O507" s="516"/>
      <c r="P507" s="371" t="s">
        <v>846</v>
      </c>
      <c r="Q507" s="517">
        <v>3196061.85</v>
      </c>
      <c r="R507" s="517"/>
    </row>
    <row r="508" spans="2:18" ht="34.5" customHeight="1" x14ac:dyDescent="0.25">
      <c r="B508" s="515" t="s">
        <v>830</v>
      </c>
      <c r="C508" s="515"/>
      <c r="D508" s="515"/>
      <c r="E508" s="515"/>
      <c r="F508" s="515"/>
      <c r="G508" s="515"/>
      <c r="H508" s="516" t="s">
        <v>482</v>
      </c>
      <c r="I508" s="516"/>
      <c r="J508" s="516"/>
      <c r="K508" s="516"/>
      <c r="L508" s="371" t="s">
        <v>240</v>
      </c>
      <c r="M508" s="372" t="s">
        <v>210</v>
      </c>
      <c r="N508" s="516" t="s">
        <v>582</v>
      </c>
      <c r="O508" s="516"/>
      <c r="P508" s="371" t="s">
        <v>739</v>
      </c>
      <c r="Q508" s="517">
        <v>0</v>
      </c>
      <c r="R508" s="517"/>
    </row>
    <row r="509" spans="2:18" ht="34.5" customHeight="1" x14ac:dyDescent="0.25">
      <c r="B509" s="515" t="s">
        <v>991</v>
      </c>
      <c r="C509" s="515"/>
      <c r="D509" s="515"/>
      <c r="E509" s="515"/>
      <c r="F509" s="515"/>
      <c r="G509" s="515"/>
      <c r="H509" s="516" t="s">
        <v>482</v>
      </c>
      <c r="I509" s="516"/>
      <c r="J509" s="516"/>
      <c r="K509" s="516"/>
      <c r="L509" s="371" t="s">
        <v>240</v>
      </c>
      <c r="M509" s="372" t="s">
        <v>210</v>
      </c>
      <c r="N509" s="516" t="s">
        <v>992</v>
      </c>
      <c r="O509" s="516"/>
      <c r="P509" s="371"/>
      <c r="Q509" s="517">
        <v>57414710.07</v>
      </c>
      <c r="R509" s="517"/>
    </row>
    <row r="510" spans="2:18" ht="34.5" customHeight="1" x14ac:dyDescent="0.25">
      <c r="B510" s="515" t="s">
        <v>993</v>
      </c>
      <c r="C510" s="515"/>
      <c r="D510" s="515"/>
      <c r="E510" s="515"/>
      <c r="F510" s="515"/>
      <c r="G510" s="515"/>
      <c r="H510" s="516" t="s">
        <v>482</v>
      </c>
      <c r="I510" s="516"/>
      <c r="J510" s="516"/>
      <c r="K510" s="516"/>
      <c r="L510" s="371" t="s">
        <v>240</v>
      </c>
      <c r="M510" s="372" t="s">
        <v>210</v>
      </c>
      <c r="N510" s="516" t="s">
        <v>994</v>
      </c>
      <c r="O510" s="516"/>
      <c r="P510" s="371"/>
      <c r="Q510" s="517">
        <v>6715662.8099999996</v>
      </c>
      <c r="R510" s="517"/>
    </row>
    <row r="511" spans="2:18" ht="68.25" customHeight="1" x14ac:dyDescent="0.25">
      <c r="B511" s="515" t="s">
        <v>995</v>
      </c>
      <c r="C511" s="515"/>
      <c r="D511" s="515"/>
      <c r="E511" s="515"/>
      <c r="F511" s="515"/>
      <c r="G511" s="515"/>
      <c r="H511" s="516" t="s">
        <v>482</v>
      </c>
      <c r="I511" s="516"/>
      <c r="J511" s="516"/>
      <c r="K511" s="516"/>
      <c r="L511" s="371" t="s">
        <v>240</v>
      </c>
      <c r="M511" s="372" t="s">
        <v>210</v>
      </c>
      <c r="N511" s="516" t="s">
        <v>611</v>
      </c>
      <c r="O511" s="516"/>
      <c r="P511" s="364"/>
      <c r="Q511" s="517">
        <v>3300000</v>
      </c>
      <c r="R511" s="517"/>
    </row>
    <row r="512" spans="2:18" ht="34.5" customHeight="1" x14ac:dyDescent="0.25">
      <c r="B512" s="515" t="s">
        <v>830</v>
      </c>
      <c r="C512" s="515"/>
      <c r="D512" s="515"/>
      <c r="E512" s="515"/>
      <c r="F512" s="515"/>
      <c r="G512" s="515"/>
      <c r="H512" s="516" t="s">
        <v>482</v>
      </c>
      <c r="I512" s="516"/>
      <c r="J512" s="516"/>
      <c r="K512" s="516"/>
      <c r="L512" s="371" t="s">
        <v>240</v>
      </c>
      <c r="M512" s="372" t="s">
        <v>210</v>
      </c>
      <c r="N512" s="516" t="s">
        <v>611</v>
      </c>
      <c r="O512" s="516"/>
      <c r="P512" s="371" t="s">
        <v>739</v>
      </c>
      <c r="Q512" s="517">
        <v>1000000</v>
      </c>
      <c r="R512" s="517"/>
    </row>
    <row r="513" spans="2:18" ht="15" customHeight="1" x14ac:dyDescent="0.25">
      <c r="B513" s="515" t="s">
        <v>996</v>
      </c>
      <c r="C513" s="515"/>
      <c r="D513" s="515"/>
      <c r="E513" s="515"/>
      <c r="F513" s="515"/>
      <c r="G513" s="515"/>
      <c r="H513" s="516" t="s">
        <v>482</v>
      </c>
      <c r="I513" s="516"/>
      <c r="J513" s="516"/>
      <c r="K513" s="516"/>
      <c r="L513" s="371" t="s">
        <v>240</v>
      </c>
      <c r="M513" s="372" t="s">
        <v>210</v>
      </c>
      <c r="N513" s="516" t="s">
        <v>611</v>
      </c>
      <c r="O513" s="516"/>
      <c r="P513" s="371" t="s">
        <v>997</v>
      </c>
      <c r="Q513" s="517">
        <v>2300000</v>
      </c>
      <c r="R513" s="517"/>
    </row>
    <row r="514" spans="2:18" ht="102" customHeight="1" x14ac:dyDescent="0.25">
      <c r="B514" s="515" t="s">
        <v>998</v>
      </c>
      <c r="C514" s="515"/>
      <c r="D514" s="515"/>
      <c r="E514" s="515"/>
      <c r="F514" s="515"/>
      <c r="G514" s="515"/>
      <c r="H514" s="516" t="s">
        <v>482</v>
      </c>
      <c r="I514" s="516"/>
      <c r="J514" s="516"/>
      <c r="K514" s="516"/>
      <c r="L514" s="371" t="s">
        <v>240</v>
      </c>
      <c r="M514" s="372" t="s">
        <v>210</v>
      </c>
      <c r="N514" s="516" t="s">
        <v>612</v>
      </c>
      <c r="O514" s="516"/>
      <c r="P514" s="364"/>
      <c r="Q514" s="517">
        <v>3195000</v>
      </c>
      <c r="R514" s="517"/>
    </row>
    <row r="515" spans="2:18" ht="34.5" customHeight="1" x14ac:dyDescent="0.25">
      <c r="B515" s="515" t="s">
        <v>830</v>
      </c>
      <c r="C515" s="515"/>
      <c r="D515" s="515"/>
      <c r="E515" s="515"/>
      <c r="F515" s="515"/>
      <c r="G515" s="515"/>
      <c r="H515" s="516" t="s">
        <v>482</v>
      </c>
      <c r="I515" s="516"/>
      <c r="J515" s="516"/>
      <c r="K515" s="516"/>
      <c r="L515" s="371" t="s">
        <v>240</v>
      </c>
      <c r="M515" s="372" t="s">
        <v>210</v>
      </c>
      <c r="N515" s="516" t="s">
        <v>612</v>
      </c>
      <c r="O515" s="516"/>
      <c r="P515" s="371" t="s">
        <v>739</v>
      </c>
      <c r="Q515" s="517">
        <v>1825000</v>
      </c>
      <c r="R515" s="517"/>
    </row>
    <row r="516" spans="2:18" ht="15" customHeight="1" x14ac:dyDescent="0.25">
      <c r="B516" s="515" t="s">
        <v>996</v>
      </c>
      <c r="C516" s="515"/>
      <c r="D516" s="515"/>
      <c r="E516" s="515"/>
      <c r="F516" s="515"/>
      <c r="G516" s="515"/>
      <c r="H516" s="516" t="s">
        <v>482</v>
      </c>
      <c r="I516" s="516"/>
      <c r="J516" s="516"/>
      <c r="K516" s="516"/>
      <c r="L516" s="371" t="s">
        <v>240</v>
      </c>
      <c r="M516" s="372" t="s">
        <v>210</v>
      </c>
      <c r="N516" s="516" t="s">
        <v>612</v>
      </c>
      <c r="O516" s="516"/>
      <c r="P516" s="371" t="s">
        <v>997</v>
      </c>
      <c r="Q516" s="517">
        <v>1370000</v>
      </c>
      <c r="R516" s="517"/>
    </row>
    <row r="517" spans="2:18" ht="45.75" customHeight="1" x14ac:dyDescent="0.25">
      <c r="B517" s="515" t="s">
        <v>999</v>
      </c>
      <c r="C517" s="515"/>
      <c r="D517" s="515"/>
      <c r="E517" s="515"/>
      <c r="F517" s="515"/>
      <c r="G517" s="515"/>
      <c r="H517" s="516" t="s">
        <v>482</v>
      </c>
      <c r="I517" s="516"/>
      <c r="J517" s="516"/>
      <c r="K517" s="516"/>
      <c r="L517" s="371" t="s">
        <v>240</v>
      </c>
      <c r="M517" s="372" t="s">
        <v>210</v>
      </c>
      <c r="N517" s="516" t="s">
        <v>759</v>
      </c>
      <c r="O517" s="516"/>
      <c r="P517" s="364"/>
      <c r="Q517" s="517">
        <v>0</v>
      </c>
      <c r="R517" s="517"/>
    </row>
    <row r="518" spans="2:18" ht="15" customHeight="1" x14ac:dyDescent="0.25">
      <c r="B518" s="515" t="s">
        <v>996</v>
      </c>
      <c r="C518" s="515"/>
      <c r="D518" s="515"/>
      <c r="E518" s="515"/>
      <c r="F518" s="515"/>
      <c r="G518" s="515"/>
      <c r="H518" s="516" t="s">
        <v>482</v>
      </c>
      <c r="I518" s="516"/>
      <c r="J518" s="516"/>
      <c r="K518" s="516"/>
      <c r="L518" s="371" t="s">
        <v>240</v>
      </c>
      <c r="M518" s="372" t="s">
        <v>210</v>
      </c>
      <c r="N518" s="516" t="s">
        <v>759</v>
      </c>
      <c r="O518" s="516"/>
      <c r="P518" s="371" t="s">
        <v>997</v>
      </c>
      <c r="Q518" s="517">
        <v>0</v>
      </c>
      <c r="R518" s="517"/>
    </row>
    <row r="519" spans="2:18" ht="34.5" customHeight="1" x14ac:dyDescent="0.25">
      <c r="B519" s="515" t="s">
        <v>712</v>
      </c>
      <c r="C519" s="515"/>
      <c r="D519" s="515"/>
      <c r="E519" s="515"/>
      <c r="F519" s="515"/>
      <c r="G519" s="515"/>
      <c r="H519" s="516" t="s">
        <v>482</v>
      </c>
      <c r="I519" s="516"/>
      <c r="J519" s="516"/>
      <c r="K519" s="516"/>
      <c r="L519" s="371" t="s">
        <v>240</v>
      </c>
      <c r="M519" s="372" t="s">
        <v>210</v>
      </c>
      <c r="N519" s="516" t="s">
        <v>1000</v>
      </c>
      <c r="O519" s="516"/>
      <c r="P519" s="364"/>
      <c r="Q519" s="517">
        <v>220662.81</v>
      </c>
      <c r="R519" s="517"/>
    </row>
    <row r="520" spans="2:18" ht="34.5" customHeight="1" x14ac:dyDescent="0.25">
      <c r="B520" s="515" t="s">
        <v>830</v>
      </c>
      <c r="C520" s="515"/>
      <c r="D520" s="515"/>
      <c r="E520" s="515"/>
      <c r="F520" s="515"/>
      <c r="G520" s="515"/>
      <c r="H520" s="516" t="s">
        <v>482</v>
      </c>
      <c r="I520" s="516"/>
      <c r="J520" s="516"/>
      <c r="K520" s="516"/>
      <c r="L520" s="371" t="s">
        <v>240</v>
      </c>
      <c r="M520" s="372" t="s">
        <v>210</v>
      </c>
      <c r="N520" s="516" t="s">
        <v>1000</v>
      </c>
      <c r="O520" s="516"/>
      <c r="P520" s="371" t="s">
        <v>739</v>
      </c>
      <c r="Q520" s="517">
        <v>220662.81</v>
      </c>
      <c r="R520" s="517"/>
    </row>
    <row r="521" spans="2:18" ht="23.25" customHeight="1" x14ac:dyDescent="0.25">
      <c r="B521" s="515" t="s">
        <v>1001</v>
      </c>
      <c r="C521" s="515"/>
      <c r="D521" s="515"/>
      <c r="E521" s="515"/>
      <c r="F521" s="515"/>
      <c r="G521" s="515"/>
      <c r="H521" s="516" t="s">
        <v>482</v>
      </c>
      <c r="I521" s="516"/>
      <c r="J521" s="516"/>
      <c r="K521" s="516"/>
      <c r="L521" s="371" t="s">
        <v>240</v>
      </c>
      <c r="M521" s="372" t="s">
        <v>210</v>
      </c>
      <c r="N521" s="516" t="s">
        <v>1002</v>
      </c>
      <c r="O521" s="516"/>
      <c r="P521" s="371"/>
      <c r="Q521" s="517">
        <v>44625604.909999996</v>
      </c>
      <c r="R521" s="517"/>
    </row>
    <row r="522" spans="2:18" ht="79.5" customHeight="1" x14ac:dyDescent="0.25">
      <c r="B522" s="515" t="s">
        <v>613</v>
      </c>
      <c r="C522" s="515"/>
      <c r="D522" s="515"/>
      <c r="E522" s="515"/>
      <c r="F522" s="515"/>
      <c r="G522" s="515"/>
      <c r="H522" s="516" t="s">
        <v>482</v>
      </c>
      <c r="I522" s="516"/>
      <c r="J522" s="516"/>
      <c r="K522" s="516"/>
      <c r="L522" s="371" t="s">
        <v>240</v>
      </c>
      <c r="M522" s="372" t="s">
        <v>210</v>
      </c>
      <c r="N522" s="516" t="s">
        <v>614</v>
      </c>
      <c r="O522" s="516"/>
      <c r="P522" s="364"/>
      <c r="Q522" s="517">
        <v>44625604.909999996</v>
      </c>
      <c r="R522" s="517"/>
    </row>
    <row r="523" spans="2:18" ht="15" customHeight="1" x14ac:dyDescent="0.25">
      <c r="B523" s="515" t="s">
        <v>996</v>
      </c>
      <c r="C523" s="515"/>
      <c r="D523" s="515"/>
      <c r="E523" s="515"/>
      <c r="F523" s="515"/>
      <c r="G523" s="515"/>
      <c r="H523" s="516" t="s">
        <v>482</v>
      </c>
      <c r="I523" s="516"/>
      <c r="J523" s="516"/>
      <c r="K523" s="516"/>
      <c r="L523" s="371" t="s">
        <v>240</v>
      </c>
      <c r="M523" s="372" t="s">
        <v>210</v>
      </c>
      <c r="N523" s="516" t="s">
        <v>614</v>
      </c>
      <c r="O523" s="516"/>
      <c r="P523" s="371" t="s">
        <v>997</v>
      </c>
      <c r="Q523" s="517">
        <v>44625604.909999996</v>
      </c>
      <c r="R523" s="517"/>
    </row>
    <row r="524" spans="2:18" ht="15" customHeight="1" x14ac:dyDescent="0.25">
      <c r="B524" s="515" t="s">
        <v>1003</v>
      </c>
      <c r="C524" s="515"/>
      <c r="D524" s="515"/>
      <c r="E524" s="515"/>
      <c r="F524" s="515"/>
      <c r="G524" s="515"/>
      <c r="H524" s="516" t="s">
        <v>482</v>
      </c>
      <c r="I524" s="516"/>
      <c r="J524" s="516"/>
      <c r="K524" s="516"/>
      <c r="L524" s="371" t="s">
        <v>240</v>
      </c>
      <c r="M524" s="372" t="s">
        <v>210</v>
      </c>
      <c r="N524" s="516" t="s">
        <v>1003</v>
      </c>
      <c r="O524" s="516"/>
      <c r="P524" s="371"/>
      <c r="Q524" s="517">
        <v>6073442.3499999996</v>
      </c>
      <c r="R524" s="517"/>
    </row>
    <row r="525" spans="2:18" ht="79.5" customHeight="1" x14ac:dyDescent="0.25">
      <c r="B525" s="515" t="s">
        <v>680</v>
      </c>
      <c r="C525" s="515"/>
      <c r="D525" s="515"/>
      <c r="E525" s="515"/>
      <c r="F525" s="515"/>
      <c r="G525" s="515"/>
      <c r="H525" s="516" t="s">
        <v>482</v>
      </c>
      <c r="I525" s="516"/>
      <c r="J525" s="516"/>
      <c r="K525" s="516"/>
      <c r="L525" s="371" t="s">
        <v>240</v>
      </c>
      <c r="M525" s="372" t="s">
        <v>210</v>
      </c>
      <c r="N525" s="516" t="s">
        <v>615</v>
      </c>
      <c r="O525" s="516"/>
      <c r="P525" s="364"/>
      <c r="Q525" s="517">
        <v>130200</v>
      </c>
      <c r="R525" s="517"/>
    </row>
    <row r="526" spans="2:18" ht="23.25" customHeight="1" x14ac:dyDescent="0.25">
      <c r="B526" s="515" t="s">
        <v>845</v>
      </c>
      <c r="C526" s="515"/>
      <c r="D526" s="515"/>
      <c r="E526" s="515"/>
      <c r="F526" s="515"/>
      <c r="G526" s="515"/>
      <c r="H526" s="516" t="s">
        <v>482</v>
      </c>
      <c r="I526" s="516"/>
      <c r="J526" s="516"/>
      <c r="K526" s="516"/>
      <c r="L526" s="371" t="s">
        <v>240</v>
      </c>
      <c r="M526" s="372" t="s">
        <v>210</v>
      </c>
      <c r="N526" s="516" t="s">
        <v>615</v>
      </c>
      <c r="O526" s="516"/>
      <c r="P526" s="371" t="s">
        <v>846</v>
      </c>
      <c r="Q526" s="517">
        <v>130200</v>
      </c>
      <c r="R526" s="517"/>
    </row>
    <row r="527" spans="2:18" ht="90.75" customHeight="1" x14ac:dyDescent="0.25">
      <c r="B527" s="515" t="s">
        <v>616</v>
      </c>
      <c r="C527" s="515"/>
      <c r="D527" s="515"/>
      <c r="E527" s="515"/>
      <c r="F527" s="515"/>
      <c r="G527" s="515"/>
      <c r="H527" s="516" t="s">
        <v>482</v>
      </c>
      <c r="I527" s="516"/>
      <c r="J527" s="516"/>
      <c r="K527" s="516"/>
      <c r="L527" s="371" t="s">
        <v>240</v>
      </c>
      <c r="M527" s="372" t="s">
        <v>210</v>
      </c>
      <c r="N527" s="516" t="s">
        <v>617</v>
      </c>
      <c r="O527" s="516"/>
      <c r="P527" s="364"/>
      <c r="Q527" s="517">
        <v>5772957.5999999996</v>
      </c>
      <c r="R527" s="517"/>
    </row>
    <row r="528" spans="2:18" ht="23.25" customHeight="1" x14ac:dyDescent="0.25">
      <c r="B528" s="515" t="s">
        <v>845</v>
      </c>
      <c r="C528" s="515"/>
      <c r="D528" s="515"/>
      <c r="E528" s="515"/>
      <c r="F528" s="515"/>
      <c r="G528" s="515"/>
      <c r="H528" s="516" t="s">
        <v>482</v>
      </c>
      <c r="I528" s="516"/>
      <c r="J528" s="516"/>
      <c r="K528" s="516"/>
      <c r="L528" s="371" t="s">
        <v>240</v>
      </c>
      <c r="M528" s="372" t="s">
        <v>210</v>
      </c>
      <c r="N528" s="516" t="s">
        <v>617</v>
      </c>
      <c r="O528" s="516"/>
      <c r="P528" s="371" t="s">
        <v>846</v>
      </c>
      <c r="Q528" s="517">
        <v>4067000</v>
      </c>
      <c r="R528" s="517"/>
    </row>
    <row r="529" spans="2:18" ht="34.5" customHeight="1" x14ac:dyDescent="0.25">
      <c r="B529" s="515" t="s">
        <v>830</v>
      </c>
      <c r="C529" s="515"/>
      <c r="D529" s="515"/>
      <c r="E529" s="515"/>
      <c r="F529" s="515"/>
      <c r="G529" s="515"/>
      <c r="H529" s="516" t="s">
        <v>482</v>
      </c>
      <c r="I529" s="516"/>
      <c r="J529" s="516"/>
      <c r="K529" s="516"/>
      <c r="L529" s="371" t="s">
        <v>240</v>
      </c>
      <c r="M529" s="372" t="s">
        <v>210</v>
      </c>
      <c r="N529" s="516" t="s">
        <v>617</v>
      </c>
      <c r="O529" s="516"/>
      <c r="P529" s="371" t="s">
        <v>739</v>
      </c>
      <c r="Q529" s="517">
        <v>1605957.6</v>
      </c>
      <c r="R529" s="517"/>
    </row>
    <row r="530" spans="2:18" ht="15" customHeight="1" x14ac:dyDescent="0.25">
      <c r="B530" s="515" t="s">
        <v>831</v>
      </c>
      <c r="C530" s="515"/>
      <c r="D530" s="515"/>
      <c r="E530" s="515"/>
      <c r="F530" s="515"/>
      <c r="G530" s="515"/>
      <c r="H530" s="516" t="s">
        <v>482</v>
      </c>
      <c r="I530" s="516"/>
      <c r="J530" s="516"/>
      <c r="K530" s="516"/>
      <c r="L530" s="371" t="s">
        <v>240</v>
      </c>
      <c r="M530" s="372" t="s">
        <v>210</v>
      </c>
      <c r="N530" s="516" t="s">
        <v>617</v>
      </c>
      <c r="O530" s="516"/>
      <c r="P530" s="371" t="s">
        <v>822</v>
      </c>
      <c r="Q530" s="517">
        <v>100000</v>
      </c>
      <c r="R530" s="517"/>
    </row>
    <row r="531" spans="2:18" ht="90.75" customHeight="1" x14ac:dyDescent="0.25">
      <c r="B531" s="515" t="s">
        <v>618</v>
      </c>
      <c r="C531" s="515"/>
      <c r="D531" s="515"/>
      <c r="E531" s="515"/>
      <c r="F531" s="515"/>
      <c r="G531" s="515"/>
      <c r="H531" s="516" t="s">
        <v>482</v>
      </c>
      <c r="I531" s="516"/>
      <c r="J531" s="516"/>
      <c r="K531" s="516"/>
      <c r="L531" s="371" t="s">
        <v>240</v>
      </c>
      <c r="M531" s="372" t="s">
        <v>210</v>
      </c>
      <c r="N531" s="516" t="s">
        <v>619</v>
      </c>
      <c r="O531" s="516"/>
      <c r="P531" s="364"/>
      <c r="Q531" s="517">
        <v>170284.75</v>
      </c>
      <c r="R531" s="517"/>
    </row>
    <row r="532" spans="2:18" ht="23.25" customHeight="1" x14ac:dyDescent="0.25">
      <c r="B532" s="515" t="s">
        <v>848</v>
      </c>
      <c r="C532" s="515"/>
      <c r="D532" s="515"/>
      <c r="E532" s="515"/>
      <c r="F532" s="515"/>
      <c r="G532" s="515"/>
      <c r="H532" s="516" t="s">
        <v>482</v>
      </c>
      <c r="I532" s="516"/>
      <c r="J532" s="516"/>
      <c r="K532" s="516"/>
      <c r="L532" s="371" t="s">
        <v>240</v>
      </c>
      <c r="M532" s="372" t="s">
        <v>210</v>
      </c>
      <c r="N532" s="516" t="s">
        <v>619</v>
      </c>
      <c r="O532" s="516"/>
      <c r="P532" s="371" t="s">
        <v>849</v>
      </c>
      <c r="Q532" s="517">
        <v>170284.75</v>
      </c>
      <c r="R532" s="517"/>
    </row>
    <row r="533" spans="2:18" ht="15" customHeight="1" x14ac:dyDescent="0.25">
      <c r="B533" s="515" t="s">
        <v>839</v>
      </c>
      <c r="C533" s="515"/>
      <c r="D533" s="515"/>
      <c r="E533" s="515"/>
      <c r="F533" s="515"/>
      <c r="G533" s="515"/>
      <c r="H533" s="516" t="s">
        <v>482</v>
      </c>
      <c r="I533" s="516"/>
      <c r="J533" s="516"/>
      <c r="K533" s="516"/>
      <c r="L533" s="371" t="s">
        <v>240</v>
      </c>
      <c r="M533" s="372" t="s">
        <v>210</v>
      </c>
      <c r="N533" s="516" t="s">
        <v>840</v>
      </c>
      <c r="O533" s="516"/>
      <c r="P533" s="371"/>
      <c r="Q533" s="517">
        <v>5070613.8899999997</v>
      </c>
      <c r="R533" s="517"/>
    </row>
    <row r="534" spans="2:18" ht="23.25" customHeight="1" x14ac:dyDescent="0.25">
      <c r="B534" s="515" t="s">
        <v>841</v>
      </c>
      <c r="C534" s="515"/>
      <c r="D534" s="515"/>
      <c r="E534" s="515"/>
      <c r="F534" s="515"/>
      <c r="G534" s="515"/>
      <c r="H534" s="516" t="s">
        <v>482</v>
      </c>
      <c r="I534" s="516"/>
      <c r="J534" s="516"/>
      <c r="K534" s="516"/>
      <c r="L534" s="371" t="s">
        <v>240</v>
      </c>
      <c r="M534" s="372" t="s">
        <v>210</v>
      </c>
      <c r="N534" s="516" t="s">
        <v>842</v>
      </c>
      <c r="O534" s="516"/>
      <c r="P534" s="371"/>
      <c r="Q534" s="517">
        <v>5070613.8899999997</v>
      </c>
      <c r="R534" s="517"/>
    </row>
    <row r="535" spans="2:18" ht="23.25" customHeight="1" x14ac:dyDescent="0.25">
      <c r="B535" s="515" t="s">
        <v>679</v>
      </c>
      <c r="C535" s="515"/>
      <c r="D535" s="515"/>
      <c r="E535" s="515"/>
      <c r="F535" s="515"/>
      <c r="G535" s="515"/>
      <c r="H535" s="516" t="s">
        <v>482</v>
      </c>
      <c r="I535" s="516"/>
      <c r="J535" s="516"/>
      <c r="K535" s="516"/>
      <c r="L535" s="371" t="s">
        <v>240</v>
      </c>
      <c r="M535" s="372" t="s">
        <v>210</v>
      </c>
      <c r="N535" s="516" t="s">
        <v>678</v>
      </c>
      <c r="O535" s="516"/>
      <c r="P535" s="364"/>
      <c r="Q535" s="517">
        <v>5070613.8899999997</v>
      </c>
      <c r="R535" s="517"/>
    </row>
    <row r="536" spans="2:18" ht="23.25" customHeight="1" x14ac:dyDescent="0.25">
      <c r="B536" s="515" t="s">
        <v>845</v>
      </c>
      <c r="C536" s="515"/>
      <c r="D536" s="515"/>
      <c r="E536" s="515"/>
      <c r="F536" s="515"/>
      <c r="G536" s="515"/>
      <c r="H536" s="516" t="s">
        <v>482</v>
      </c>
      <c r="I536" s="516"/>
      <c r="J536" s="516"/>
      <c r="K536" s="516"/>
      <c r="L536" s="371" t="s">
        <v>240</v>
      </c>
      <c r="M536" s="372" t="s">
        <v>210</v>
      </c>
      <c r="N536" s="516" t="s">
        <v>678</v>
      </c>
      <c r="O536" s="516"/>
      <c r="P536" s="371" t="s">
        <v>846</v>
      </c>
      <c r="Q536" s="517">
        <v>3042368.33</v>
      </c>
      <c r="R536" s="517"/>
    </row>
    <row r="537" spans="2:18" ht="15" customHeight="1" x14ac:dyDescent="0.25">
      <c r="B537" s="515" t="s">
        <v>996</v>
      </c>
      <c r="C537" s="515"/>
      <c r="D537" s="515"/>
      <c r="E537" s="515"/>
      <c r="F537" s="515"/>
      <c r="G537" s="515"/>
      <c r="H537" s="516" t="s">
        <v>482</v>
      </c>
      <c r="I537" s="516"/>
      <c r="J537" s="516"/>
      <c r="K537" s="516"/>
      <c r="L537" s="371" t="s">
        <v>240</v>
      </c>
      <c r="M537" s="372" t="s">
        <v>210</v>
      </c>
      <c r="N537" s="516" t="s">
        <v>678</v>
      </c>
      <c r="O537" s="516"/>
      <c r="P537" s="371" t="s">
        <v>997</v>
      </c>
      <c r="Q537" s="517">
        <v>2028245.56</v>
      </c>
      <c r="R537" s="517"/>
    </row>
    <row r="538" spans="2:18" ht="23.25" customHeight="1" x14ac:dyDescent="0.25">
      <c r="B538" s="515" t="s">
        <v>262</v>
      </c>
      <c r="C538" s="515"/>
      <c r="D538" s="515"/>
      <c r="E538" s="515"/>
      <c r="F538" s="515"/>
      <c r="G538" s="515"/>
      <c r="H538" s="516" t="s">
        <v>482</v>
      </c>
      <c r="I538" s="516"/>
      <c r="J538" s="516"/>
      <c r="K538" s="516"/>
      <c r="L538" s="371" t="s">
        <v>240</v>
      </c>
      <c r="M538" s="372" t="s">
        <v>217</v>
      </c>
      <c r="N538" s="516"/>
      <c r="O538" s="516"/>
      <c r="P538" s="371"/>
      <c r="Q538" s="517">
        <v>2885232.81</v>
      </c>
      <c r="R538" s="517"/>
    </row>
    <row r="539" spans="2:18" ht="15" customHeight="1" x14ac:dyDescent="0.25">
      <c r="B539" s="515" t="s">
        <v>839</v>
      </c>
      <c r="C539" s="515"/>
      <c r="D539" s="515"/>
      <c r="E539" s="515"/>
      <c r="F539" s="515"/>
      <c r="G539" s="515"/>
      <c r="H539" s="516" t="s">
        <v>482</v>
      </c>
      <c r="I539" s="516"/>
      <c r="J539" s="516"/>
      <c r="K539" s="516"/>
      <c r="L539" s="371" t="s">
        <v>240</v>
      </c>
      <c r="M539" s="372" t="s">
        <v>217</v>
      </c>
      <c r="N539" s="516" t="s">
        <v>840</v>
      </c>
      <c r="O539" s="516"/>
      <c r="P539" s="371"/>
      <c r="Q539" s="517">
        <v>2885232.81</v>
      </c>
      <c r="R539" s="517"/>
    </row>
    <row r="540" spans="2:18" ht="23.25" customHeight="1" x14ac:dyDescent="0.25">
      <c r="B540" s="515" t="s">
        <v>841</v>
      </c>
      <c r="C540" s="515"/>
      <c r="D540" s="515"/>
      <c r="E540" s="515"/>
      <c r="F540" s="515"/>
      <c r="G540" s="515"/>
      <c r="H540" s="516" t="s">
        <v>482</v>
      </c>
      <c r="I540" s="516"/>
      <c r="J540" s="516"/>
      <c r="K540" s="516"/>
      <c r="L540" s="371" t="s">
        <v>240</v>
      </c>
      <c r="M540" s="372" t="s">
        <v>217</v>
      </c>
      <c r="N540" s="516" t="s">
        <v>842</v>
      </c>
      <c r="O540" s="516"/>
      <c r="P540" s="371"/>
      <c r="Q540" s="517">
        <v>2885232.81</v>
      </c>
      <c r="R540" s="517"/>
    </row>
    <row r="541" spans="2:18" ht="23.25" customHeight="1" x14ac:dyDescent="0.25">
      <c r="B541" s="515" t="s">
        <v>516</v>
      </c>
      <c r="C541" s="515"/>
      <c r="D541" s="515"/>
      <c r="E541" s="515"/>
      <c r="F541" s="515"/>
      <c r="G541" s="515"/>
      <c r="H541" s="516" t="s">
        <v>482</v>
      </c>
      <c r="I541" s="516"/>
      <c r="J541" s="516"/>
      <c r="K541" s="516"/>
      <c r="L541" s="371" t="s">
        <v>240</v>
      </c>
      <c r="M541" s="372" t="s">
        <v>217</v>
      </c>
      <c r="N541" s="516" t="s">
        <v>517</v>
      </c>
      <c r="O541" s="516"/>
      <c r="P541" s="364"/>
      <c r="Q541" s="517">
        <v>2885232.81</v>
      </c>
      <c r="R541" s="517"/>
    </row>
    <row r="542" spans="2:18" ht="23.25" customHeight="1" x14ac:dyDescent="0.25">
      <c r="B542" s="515" t="s">
        <v>828</v>
      </c>
      <c r="C542" s="515"/>
      <c r="D542" s="515"/>
      <c r="E542" s="515"/>
      <c r="F542" s="515"/>
      <c r="G542" s="515"/>
      <c r="H542" s="516" t="s">
        <v>482</v>
      </c>
      <c r="I542" s="516"/>
      <c r="J542" s="516"/>
      <c r="K542" s="516"/>
      <c r="L542" s="371" t="s">
        <v>240</v>
      </c>
      <c r="M542" s="372" t="s">
        <v>217</v>
      </c>
      <c r="N542" s="516" t="s">
        <v>517</v>
      </c>
      <c r="O542" s="516"/>
      <c r="P542" s="371" t="s">
        <v>829</v>
      </c>
      <c r="Q542" s="517">
        <v>2885232.81</v>
      </c>
      <c r="R542" s="517"/>
    </row>
    <row r="543" spans="2:18" ht="15" customHeight="1" x14ac:dyDescent="0.25">
      <c r="B543" s="515" t="s">
        <v>269</v>
      </c>
      <c r="C543" s="515"/>
      <c r="D543" s="515"/>
      <c r="E543" s="515"/>
      <c r="F543" s="515"/>
      <c r="G543" s="515"/>
      <c r="H543" s="516" t="s">
        <v>482</v>
      </c>
      <c r="I543" s="516"/>
      <c r="J543" s="516"/>
      <c r="K543" s="516"/>
      <c r="L543" s="371" t="s">
        <v>243</v>
      </c>
      <c r="M543" s="371"/>
      <c r="N543" s="516"/>
      <c r="O543" s="516"/>
      <c r="P543" s="371"/>
      <c r="Q543" s="517">
        <v>6667652.6699999999</v>
      </c>
      <c r="R543" s="517"/>
    </row>
    <row r="544" spans="2:18" ht="15" customHeight="1" x14ac:dyDescent="0.25">
      <c r="B544" s="515" t="s">
        <v>270</v>
      </c>
      <c r="C544" s="515"/>
      <c r="D544" s="515"/>
      <c r="E544" s="515"/>
      <c r="F544" s="515"/>
      <c r="G544" s="515"/>
      <c r="H544" s="516" t="s">
        <v>482</v>
      </c>
      <c r="I544" s="516"/>
      <c r="J544" s="516"/>
      <c r="K544" s="516"/>
      <c r="L544" s="371" t="s">
        <v>243</v>
      </c>
      <c r="M544" s="372" t="s">
        <v>210</v>
      </c>
      <c r="N544" s="516"/>
      <c r="O544" s="516"/>
      <c r="P544" s="371"/>
      <c r="Q544" s="517">
        <v>1000000</v>
      </c>
      <c r="R544" s="517"/>
    </row>
    <row r="545" spans="2:18" ht="15" customHeight="1" x14ac:dyDescent="0.25">
      <c r="B545" s="515" t="s">
        <v>839</v>
      </c>
      <c r="C545" s="515"/>
      <c r="D545" s="515"/>
      <c r="E545" s="515"/>
      <c r="F545" s="515"/>
      <c r="G545" s="515"/>
      <c r="H545" s="516" t="s">
        <v>482</v>
      </c>
      <c r="I545" s="516"/>
      <c r="J545" s="516"/>
      <c r="K545" s="516"/>
      <c r="L545" s="371" t="s">
        <v>243</v>
      </c>
      <c r="M545" s="372" t="s">
        <v>210</v>
      </c>
      <c r="N545" s="516" t="s">
        <v>840</v>
      </c>
      <c r="O545" s="516"/>
      <c r="P545" s="371"/>
      <c r="Q545" s="517">
        <v>1000000</v>
      </c>
      <c r="R545" s="517"/>
    </row>
    <row r="546" spans="2:18" ht="23.25" customHeight="1" x14ac:dyDescent="0.25">
      <c r="B546" s="515" t="s">
        <v>841</v>
      </c>
      <c r="C546" s="515"/>
      <c r="D546" s="515"/>
      <c r="E546" s="515"/>
      <c r="F546" s="515"/>
      <c r="G546" s="515"/>
      <c r="H546" s="516" t="s">
        <v>482</v>
      </c>
      <c r="I546" s="516"/>
      <c r="J546" s="516"/>
      <c r="K546" s="516"/>
      <c r="L546" s="371" t="s">
        <v>243</v>
      </c>
      <c r="M546" s="372" t="s">
        <v>210</v>
      </c>
      <c r="N546" s="516" t="s">
        <v>842</v>
      </c>
      <c r="O546" s="516"/>
      <c r="P546" s="371"/>
      <c r="Q546" s="517">
        <v>1000000</v>
      </c>
      <c r="R546" s="517"/>
    </row>
    <row r="547" spans="2:18" ht="23.25" customHeight="1" x14ac:dyDescent="0.25">
      <c r="B547" s="515" t="s">
        <v>510</v>
      </c>
      <c r="C547" s="515"/>
      <c r="D547" s="515"/>
      <c r="E547" s="515"/>
      <c r="F547" s="515"/>
      <c r="G547" s="515"/>
      <c r="H547" s="516" t="s">
        <v>482</v>
      </c>
      <c r="I547" s="516"/>
      <c r="J547" s="516"/>
      <c r="K547" s="516"/>
      <c r="L547" s="371" t="s">
        <v>243</v>
      </c>
      <c r="M547" s="372" t="s">
        <v>210</v>
      </c>
      <c r="N547" s="516" t="s">
        <v>511</v>
      </c>
      <c r="O547" s="516"/>
      <c r="P547" s="364"/>
      <c r="Q547" s="517">
        <v>1000000</v>
      </c>
      <c r="R547" s="517"/>
    </row>
    <row r="548" spans="2:18" ht="23.25" customHeight="1" x14ac:dyDescent="0.25">
      <c r="B548" s="515" t="s">
        <v>848</v>
      </c>
      <c r="C548" s="515"/>
      <c r="D548" s="515"/>
      <c r="E548" s="515"/>
      <c r="F548" s="515"/>
      <c r="G548" s="515"/>
      <c r="H548" s="516" t="s">
        <v>482</v>
      </c>
      <c r="I548" s="516"/>
      <c r="J548" s="516"/>
      <c r="K548" s="516"/>
      <c r="L548" s="371" t="s">
        <v>243</v>
      </c>
      <c r="M548" s="372" t="s">
        <v>210</v>
      </c>
      <c r="N548" s="516" t="s">
        <v>511</v>
      </c>
      <c r="O548" s="516"/>
      <c r="P548" s="371" t="s">
        <v>849</v>
      </c>
      <c r="Q548" s="517">
        <v>1000000</v>
      </c>
      <c r="R548" s="517"/>
    </row>
    <row r="549" spans="2:18" ht="15" customHeight="1" x14ac:dyDescent="0.25">
      <c r="B549" s="515" t="s">
        <v>271</v>
      </c>
      <c r="C549" s="515"/>
      <c r="D549" s="515"/>
      <c r="E549" s="515"/>
      <c r="F549" s="515"/>
      <c r="G549" s="515"/>
      <c r="H549" s="516" t="s">
        <v>482</v>
      </c>
      <c r="I549" s="516"/>
      <c r="J549" s="516"/>
      <c r="K549" s="516"/>
      <c r="L549" s="371" t="s">
        <v>243</v>
      </c>
      <c r="M549" s="372" t="s">
        <v>215</v>
      </c>
      <c r="N549" s="516"/>
      <c r="O549" s="516"/>
      <c r="P549" s="371"/>
      <c r="Q549" s="517">
        <v>195000</v>
      </c>
      <c r="R549" s="517"/>
    </row>
    <row r="550" spans="2:18" ht="45.75" customHeight="1" x14ac:dyDescent="0.25">
      <c r="B550" s="515" t="s">
        <v>675</v>
      </c>
      <c r="C550" s="515"/>
      <c r="D550" s="515"/>
      <c r="E550" s="515"/>
      <c r="F550" s="515"/>
      <c r="G550" s="515"/>
      <c r="H550" s="516" t="s">
        <v>482</v>
      </c>
      <c r="I550" s="516"/>
      <c r="J550" s="516"/>
      <c r="K550" s="516"/>
      <c r="L550" s="371" t="s">
        <v>243</v>
      </c>
      <c r="M550" s="372" t="s">
        <v>215</v>
      </c>
      <c r="N550" s="516" t="s">
        <v>861</v>
      </c>
      <c r="O550" s="516"/>
      <c r="P550" s="371"/>
      <c r="Q550" s="517">
        <v>195000</v>
      </c>
      <c r="R550" s="517"/>
    </row>
    <row r="551" spans="2:18" ht="23.25" customHeight="1" x14ac:dyDescent="0.25">
      <c r="B551" s="515" t="s">
        <v>862</v>
      </c>
      <c r="C551" s="515"/>
      <c r="D551" s="515"/>
      <c r="E551" s="515"/>
      <c r="F551" s="515"/>
      <c r="G551" s="515"/>
      <c r="H551" s="516" t="s">
        <v>482</v>
      </c>
      <c r="I551" s="516"/>
      <c r="J551" s="516"/>
      <c r="K551" s="516"/>
      <c r="L551" s="371" t="s">
        <v>243</v>
      </c>
      <c r="M551" s="372" t="s">
        <v>215</v>
      </c>
      <c r="N551" s="516" t="s">
        <v>863</v>
      </c>
      <c r="O551" s="516"/>
      <c r="P551" s="371"/>
      <c r="Q551" s="517">
        <v>195000</v>
      </c>
      <c r="R551" s="517"/>
    </row>
    <row r="552" spans="2:18" ht="45.75" customHeight="1" x14ac:dyDescent="0.25">
      <c r="B552" s="515" t="s">
        <v>675</v>
      </c>
      <c r="C552" s="515"/>
      <c r="D552" s="515"/>
      <c r="E552" s="515"/>
      <c r="F552" s="515"/>
      <c r="G552" s="515"/>
      <c r="H552" s="516" t="s">
        <v>482</v>
      </c>
      <c r="I552" s="516"/>
      <c r="J552" s="516"/>
      <c r="K552" s="516"/>
      <c r="L552" s="371" t="s">
        <v>243</v>
      </c>
      <c r="M552" s="372" t="s">
        <v>215</v>
      </c>
      <c r="N552" s="516" t="s">
        <v>522</v>
      </c>
      <c r="O552" s="516"/>
      <c r="P552" s="364"/>
      <c r="Q552" s="517">
        <v>195000</v>
      </c>
      <c r="R552" s="517"/>
    </row>
    <row r="553" spans="2:18" ht="23.25" customHeight="1" x14ac:dyDescent="0.25">
      <c r="B553" s="515" t="s">
        <v>1006</v>
      </c>
      <c r="C553" s="515"/>
      <c r="D553" s="515"/>
      <c r="E553" s="515"/>
      <c r="F553" s="515"/>
      <c r="G553" s="515"/>
      <c r="H553" s="516" t="s">
        <v>482</v>
      </c>
      <c r="I553" s="516"/>
      <c r="J553" s="516"/>
      <c r="K553" s="516"/>
      <c r="L553" s="371" t="s">
        <v>243</v>
      </c>
      <c r="M553" s="372" t="s">
        <v>215</v>
      </c>
      <c r="N553" s="516" t="s">
        <v>522</v>
      </c>
      <c r="O553" s="516"/>
      <c r="P553" s="371" t="s">
        <v>732</v>
      </c>
      <c r="Q553" s="517">
        <v>195000</v>
      </c>
      <c r="R553" s="517"/>
    </row>
    <row r="554" spans="2:18" ht="15" customHeight="1" x14ac:dyDescent="0.25">
      <c r="B554" s="515" t="s">
        <v>839</v>
      </c>
      <c r="C554" s="515"/>
      <c r="D554" s="515"/>
      <c r="E554" s="515"/>
      <c r="F554" s="515"/>
      <c r="G554" s="515"/>
      <c r="H554" s="516" t="s">
        <v>482</v>
      </c>
      <c r="I554" s="516"/>
      <c r="J554" s="516"/>
      <c r="K554" s="516"/>
      <c r="L554" s="371" t="s">
        <v>243</v>
      </c>
      <c r="M554" s="372" t="s">
        <v>215</v>
      </c>
      <c r="N554" s="516" t="s">
        <v>840</v>
      </c>
      <c r="O554" s="516"/>
      <c r="P554" s="371"/>
      <c r="Q554" s="517">
        <v>0</v>
      </c>
      <c r="R554" s="517"/>
    </row>
    <row r="555" spans="2:18" ht="23.25" customHeight="1" x14ac:dyDescent="0.25">
      <c r="B555" s="515" t="s">
        <v>841</v>
      </c>
      <c r="C555" s="515"/>
      <c r="D555" s="515"/>
      <c r="E555" s="515"/>
      <c r="F555" s="515"/>
      <c r="G555" s="515"/>
      <c r="H555" s="516" t="s">
        <v>482</v>
      </c>
      <c r="I555" s="516"/>
      <c r="J555" s="516"/>
      <c r="K555" s="516"/>
      <c r="L555" s="371" t="s">
        <v>243</v>
      </c>
      <c r="M555" s="372" t="s">
        <v>215</v>
      </c>
      <c r="N555" s="516" t="s">
        <v>842</v>
      </c>
      <c r="O555" s="516"/>
      <c r="P555" s="371"/>
      <c r="Q555" s="517">
        <v>0</v>
      </c>
      <c r="R555" s="517"/>
    </row>
    <row r="556" spans="2:18" ht="23.25" customHeight="1" x14ac:dyDescent="0.25">
      <c r="B556" s="515" t="s">
        <v>1004</v>
      </c>
      <c r="C556" s="515"/>
      <c r="D556" s="515"/>
      <c r="E556" s="515"/>
      <c r="F556" s="515"/>
      <c r="G556" s="515"/>
      <c r="H556" s="516" t="s">
        <v>482</v>
      </c>
      <c r="I556" s="516"/>
      <c r="J556" s="516"/>
      <c r="K556" s="516"/>
      <c r="L556" s="371" t="s">
        <v>243</v>
      </c>
      <c r="M556" s="372" t="s">
        <v>215</v>
      </c>
      <c r="N556" s="516" t="s">
        <v>749</v>
      </c>
      <c r="O556" s="516"/>
      <c r="P556" s="364"/>
      <c r="Q556" s="517">
        <v>0</v>
      </c>
      <c r="R556" s="517"/>
    </row>
    <row r="557" spans="2:18" ht="23.25" customHeight="1" x14ac:dyDescent="0.25">
      <c r="B557" s="515" t="s">
        <v>848</v>
      </c>
      <c r="C557" s="515"/>
      <c r="D557" s="515"/>
      <c r="E557" s="515"/>
      <c r="F557" s="515"/>
      <c r="G557" s="515"/>
      <c r="H557" s="516" t="s">
        <v>482</v>
      </c>
      <c r="I557" s="516"/>
      <c r="J557" s="516"/>
      <c r="K557" s="516"/>
      <c r="L557" s="371" t="s">
        <v>243</v>
      </c>
      <c r="M557" s="372" t="s">
        <v>215</v>
      </c>
      <c r="N557" s="516" t="s">
        <v>749</v>
      </c>
      <c r="O557" s="516"/>
      <c r="P557" s="371" t="s">
        <v>849</v>
      </c>
      <c r="Q557" s="517">
        <v>0</v>
      </c>
      <c r="R557" s="517"/>
    </row>
    <row r="558" spans="2:18" ht="15" customHeight="1" x14ac:dyDescent="0.25">
      <c r="B558" s="515" t="s">
        <v>272</v>
      </c>
      <c r="C558" s="515"/>
      <c r="D558" s="515"/>
      <c r="E558" s="515"/>
      <c r="F558" s="515"/>
      <c r="G558" s="515"/>
      <c r="H558" s="516" t="s">
        <v>482</v>
      </c>
      <c r="I558" s="516"/>
      <c r="J558" s="516"/>
      <c r="K558" s="516"/>
      <c r="L558" s="371" t="s">
        <v>243</v>
      </c>
      <c r="M558" s="372" t="s">
        <v>217</v>
      </c>
      <c r="N558" s="516"/>
      <c r="O558" s="516"/>
      <c r="P558" s="371"/>
      <c r="Q558" s="517">
        <v>4772652.67</v>
      </c>
      <c r="R558" s="517"/>
    </row>
    <row r="559" spans="2:18" ht="23.25" customHeight="1" x14ac:dyDescent="0.25">
      <c r="B559" s="515" t="s">
        <v>833</v>
      </c>
      <c r="C559" s="515"/>
      <c r="D559" s="515"/>
      <c r="E559" s="515"/>
      <c r="F559" s="515"/>
      <c r="G559" s="515"/>
      <c r="H559" s="516" t="s">
        <v>482</v>
      </c>
      <c r="I559" s="516"/>
      <c r="J559" s="516"/>
      <c r="K559" s="516"/>
      <c r="L559" s="371" t="s">
        <v>243</v>
      </c>
      <c r="M559" s="372" t="s">
        <v>217</v>
      </c>
      <c r="N559" s="516" t="s">
        <v>834</v>
      </c>
      <c r="O559" s="516"/>
      <c r="P559" s="371"/>
      <c r="Q559" s="517">
        <v>2736660.33</v>
      </c>
      <c r="R559" s="517"/>
    </row>
    <row r="560" spans="2:18" ht="34.5" customHeight="1" x14ac:dyDescent="0.25">
      <c r="B560" s="515" t="s">
        <v>950</v>
      </c>
      <c r="C560" s="515"/>
      <c r="D560" s="515"/>
      <c r="E560" s="515"/>
      <c r="F560" s="515"/>
      <c r="G560" s="515"/>
      <c r="H560" s="516" t="s">
        <v>482</v>
      </c>
      <c r="I560" s="516"/>
      <c r="J560" s="516"/>
      <c r="K560" s="516"/>
      <c r="L560" s="371" t="s">
        <v>243</v>
      </c>
      <c r="M560" s="372" t="s">
        <v>217</v>
      </c>
      <c r="N560" s="516" t="s">
        <v>951</v>
      </c>
      <c r="O560" s="516"/>
      <c r="P560" s="371"/>
      <c r="Q560" s="517">
        <v>1912580.68</v>
      </c>
      <c r="R560" s="517"/>
    </row>
    <row r="561" spans="2:18" ht="135.75" customHeight="1" x14ac:dyDescent="0.25">
      <c r="B561" s="515" t="s">
        <v>1005</v>
      </c>
      <c r="C561" s="515"/>
      <c r="D561" s="515"/>
      <c r="E561" s="515"/>
      <c r="F561" s="515"/>
      <c r="G561" s="515"/>
      <c r="H561" s="516" t="s">
        <v>482</v>
      </c>
      <c r="I561" s="516"/>
      <c r="J561" s="516"/>
      <c r="K561" s="516"/>
      <c r="L561" s="371" t="s">
        <v>243</v>
      </c>
      <c r="M561" s="372" t="s">
        <v>217</v>
      </c>
      <c r="N561" s="516" t="s">
        <v>621</v>
      </c>
      <c r="O561" s="516"/>
      <c r="P561" s="364"/>
      <c r="Q561" s="517">
        <v>1912580.68</v>
      </c>
      <c r="R561" s="517"/>
    </row>
    <row r="562" spans="2:18" ht="23.25" customHeight="1" x14ac:dyDescent="0.25">
      <c r="B562" s="515" t="s">
        <v>848</v>
      </c>
      <c r="C562" s="515"/>
      <c r="D562" s="515"/>
      <c r="E562" s="515"/>
      <c r="F562" s="515"/>
      <c r="G562" s="515"/>
      <c r="H562" s="516" t="s">
        <v>482</v>
      </c>
      <c r="I562" s="516"/>
      <c r="J562" s="516"/>
      <c r="K562" s="516"/>
      <c r="L562" s="371" t="s">
        <v>243</v>
      </c>
      <c r="M562" s="372" t="s">
        <v>217</v>
      </c>
      <c r="N562" s="516" t="s">
        <v>621</v>
      </c>
      <c r="O562" s="516"/>
      <c r="P562" s="371" t="s">
        <v>849</v>
      </c>
      <c r="Q562" s="517">
        <v>1912580.68</v>
      </c>
      <c r="R562" s="517"/>
    </row>
    <row r="563" spans="2:18" ht="23.25" customHeight="1" x14ac:dyDescent="0.25">
      <c r="B563" s="515" t="s">
        <v>835</v>
      </c>
      <c r="C563" s="515"/>
      <c r="D563" s="515"/>
      <c r="E563" s="515"/>
      <c r="F563" s="515"/>
      <c r="G563" s="515"/>
      <c r="H563" s="516" t="s">
        <v>482</v>
      </c>
      <c r="I563" s="516"/>
      <c r="J563" s="516"/>
      <c r="K563" s="516"/>
      <c r="L563" s="371" t="s">
        <v>243</v>
      </c>
      <c r="M563" s="372" t="s">
        <v>217</v>
      </c>
      <c r="N563" s="516" t="s">
        <v>836</v>
      </c>
      <c r="O563" s="516"/>
      <c r="P563" s="371"/>
      <c r="Q563" s="517">
        <v>824079.65</v>
      </c>
      <c r="R563" s="517"/>
    </row>
    <row r="564" spans="2:18" ht="102" customHeight="1" x14ac:dyDescent="0.25">
      <c r="B564" s="515" t="s">
        <v>506</v>
      </c>
      <c r="C564" s="515"/>
      <c r="D564" s="515"/>
      <c r="E564" s="515"/>
      <c r="F564" s="515"/>
      <c r="G564" s="515"/>
      <c r="H564" s="516" t="s">
        <v>482</v>
      </c>
      <c r="I564" s="516"/>
      <c r="J564" s="516"/>
      <c r="K564" s="516"/>
      <c r="L564" s="371" t="s">
        <v>243</v>
      </c>
      <c r="M564" s="372" t="s">
        <v>217</v>
      </c>
      <c r="N564" s="516" t="s">
        <v>507</v>
      </c>
      <c r="O564" s="516"/>
      <c r="P564" s="364"/>
      <c r="Q564" s="517">
        <v>32200</v>
      </c>
      <c r="R564" s="517"/>
    </row>
    <row r="565" spans="2:18" ht="23.25" customHeight="1" x14ac:dyDescent="0.25">
      <c r="B565" s="515" t="s">
        <v>848</v>
      </c>
      <c r="C565" s="515"/>
      <c r="D565" s="515"/>
      <c r="E565" s="515"/>
      <c r="F565" s="515"/>
      <c r="G565" s="515"/>
      <c r="H565" s="516" t="s">
        <v>482</v>
      </c>
      <c r="I565" s="516"/>
      <c r="J565" s="516"/>
      <c r="K565" s="516"/>
      <c r="L565" s="371" t="s">
        <v>243</v>
      </c>
      <c r="M565" s="372" t="s">
        <v>217</v>
      </c>
      <c r="N565" s="516" t="s">
        <v>507</v>
      </c>
      <c r="O565" s="516"/>
      <c r="P565" s="371" t="s">
        <v>849</v>
      </c>
      <c r="Q565" s="517">
        <v>32200</v>
      </c>
      <c r="R565" s="517"/>
    </row>
    <row r="566" spans="2:18" ht="45.75" customHeight="1" x14ac:dyDescent="0.25">
      <c r="B566" s="515" t="s">
        <v>622</v>
      </c>
      <c r="C566" s="515"/>
      <c r="D566" s="515"/>
      <c r="E566" s="515"/>
      <c r="F566" s="515"/>
      <c r="G566" s="515"/>
      <c r="H566" s="516" t="s">
        <v>482</v>
      </c>
      <c r="I566" s="516"/>
      <c r="J566" s="516"/>
      <c r="K566" s="516"/>
      <c r="L566" s="371" t="s">
        <v>243</v>
      </c>
      <c r="M566" s="372" t="s">
        <v>217</v>
      </c>
      <c r="N566" s="516" t="s">
        <v>623</v>
      </c>
      <c r="O566" s="516"/>
      <c r="P566" s="364"/>
      <c r="Q566" s="517">
        <v>736581.71</v>
      </c>
      <c r="R566" s="517"/>
    </row>
    <row r="567" spans="2:18" ht="23.25" customHeight="1" x14ac:dyDescent="0.25">
      <c r="B567" s="515" t="s">
        <v>848</v>
      </c>
      <c r="C567" s="515"/>
      <c r="D567" s="515"/>
      <c r="E567" s="515"/>
      <c r="F567" s="515"/>
      <c r="G567" s="515"/>
      <c r="H567" s="516" t="s">
        <v>482</v>
      </c>
      <c r="I567" s="516"/>
      <c r="J567" s="516"/>
      <c r="K567" s="516"/>
      <c r="L567" s="371" t="s">
        <v>243</v>
      </c>
      <c r="M567" s="372" t="s">
        <v>217</v>
      </c>
      <c r="N567" s="516" t="s">
        <v>623</v>
      </c>
      <c r="O567" s="516"/>
      <c r="P567" s="371" t="s">
        <v>849</v>
      </c>
      <c r="Q567" s="517">
        <v>736581.71</v>
      </c>
      <c r="R567" s="517"/>
    </row>
    <row r="568" spans="2:18" ht="45.75" customHeight="1" x14ac:dyDescent="0.25">
      <c r="B568" s="515" t="s">
        <v>677</v>
      </c>
      <c r="C568" s="515"/>
      <c r="D568" s="515"/>
      <c r="E568" s="515"/>
      <c r="F568" s="515"/>
      <c r="G568" s="515"/>
      <c r="H568" s="516" t="s">
        <v>482</v>
      </c>
      <c r="I568" s="516"/>
      <c r="J568" s="516"/>
      <c r="K568" s="516"/>
      <c r="L568" s="371" t="s">
        <v>243</v>
      </c>
      <c r="M568" s="372" t="s">
        <v>217</v>
      </c>
      <c r="N568" s="516" t="s">
        <v>676</v>
      </c>
      <c r="O568" s="516"/>
      <c r="P568" s="364"/>
      <c r="Q568" s="517">
        <v>55297.94</v>
      </c>
      <c r="R568" s="517"/>
    </row>
    <row r="569" spans="2:18" ht="23.25" customHeight="1" x14ac:dyDescent="0.25">
      <c r="B569" s="515" t="s">
        <v>848</v>
      </c>
      <c r="C569" s="515"/>
      <c r="D569" s="515"/>
      <c r="E569" s="515"/>
      <c r="F569" s="515"/>
      <c r="G569" s="515"/>
      <c r="H569" s="516" t="s">
        <v>482</v>
      </c>
      <c r="I569" s="516"/>
      <c r="J569" s="516"/>
      <c r="K569" s="516"/>
      <c r="L569" s="371" t="s">
        <v>243</v>
      </c>
      <c r="M569" s="372" t="s">
        <v>217</v>
      </c>
      <c r="N569" s="516" t="s">
        <v>676</v>
      </c>
      <c r="O569" s="516"/>
      <c r="P569" s="371" t="s">
        <v>849</v>
      </c>
      <c r="Q569" s="517">
        <v>55297.94</v>
      </c>
      <c r="R569" s="517"/>
    </row>
    <row r="570" spans="2:18" ht="23.25" customHeight="1" x14ac:dyDescent="0.25">
      <c r="B570" s="515" t="s">
        <v>1007</v>
      </c>
      <c r="C570" s="515"/>
      <c r="D570" s="515"/>
      <c r="E570" s="515"/>
      <c r="F570" s="515"/>
      <c r="G570" s="515"/>
      <c r="H570" s="516" t="s">
        <v>482</v>
      </c>
      <c r="I570" s="516"/>
      <c r="J570" s="516"/>
      <c r="K570" s="516"/>
      <c r="L570" s="371" t="s">
        <v>243</v>
      </c>
      <c r="M570" s="372" t="s">
        <v>217</v>
      </c>
      <c r="N570" s="516" t="s">
        <v>1008</v>
      </c>
      <c r="O570" s="516"/>
      <c r="P570" s="371"/>
      <c r="Q570" s="517">
        <v>2035992.34</v>
      </c>
      <c r="R570" s="517"/>
    </row>
    <row r="571" spans="2:18" ht="34.5" customHeight="1" x14ac:dyDescent="0.25">
      <c r="B571" s="515" t="s">
        <v>1009</v>
      </c>
      <c r="C571" s="515"/>
      <c r="D571" s="515"/>
      <c r="E571" s="515"/>
      <c r="F571" s="515"/>
      <c r="G571" s="515"/>
      <c r="H571" s="516" t="s">
        <v>482</v>
      </c>
      <c r="I571" s="516"/>
      <c r="J571" s="516"/>
      <c r="K571" s="516"/>
      <c r="L571" s="371" t="s">
        <v>243</v>
      </c>
      <c r="M571" s="372" t="s">
        <v>217</v>
      </c>
      <c r="N571" s="516" t="s">
        <v>1010</v>
      </c>
      <c r="O571" s="516"/>
      <c r="P571" s="371"/>
      <c r="Q571" s="517">
        <v>2035992.34</v>
      </c>
      <c r="R571" s="517"/>
    </row>
    <row r="572" spans="2:18" ht="90.75" customHeight="1" x14ac:dyDescent="0.25">
      <c r="B572" s="515" t="s">
        <v>1011</v>
      </c>
      <c r="C572" s="515"/>
      <c r="D572" s="515"/>
      <c r="E572" s="515"/>
      <c r="F572" s="515"/>
      <c r="G572" s="515"/>
      <c r="H572" s="516" t="s">
        <v>482</v>
      </c>
      <c r="I572" s="516"/>
      <c r="J572" s="516"/>
      <c r="K572" s="516"/>
      <c r="L572" s="371" t="s">
        <v>243</v>
      </c>
      <c r="M572" s="372" t="s">
        <v>217</v>
      </c>
      <c r="N572" s="516" t="s">
        <v>620</v>
      </c>
      <c r="O572" s="516"/>
      <c r="P572" s="364"/>
      <c r="Q572" s="517">
        <v>221151.34</v>
      </c>
      <c r="R572" s="517"/>
    </row>
    <row r="573" spans="2:18" ht="23.25" customHeight="1" x14ac:dyDescent="0.25">
      <c r="B573" s="515" t="s">
        <v>848</v>
      </c>
      <c r="C573" s="515"/>
      <c r="D573" s="515"/>
      <c r="E573" s="515"/>
      <c r="F573" s="515"/>
      <c r="G573" s="515"/>
      <c r="H573" s="516" t="s">
        <v>482</v>
      </c>
      <c r="I573" s="516"/>
      <c r="J573" s="516"/>
      <c r="K573" s="516"/>
      <c r="L573" s="371" t="s">
        <v>243</v>
      </c>
      <c r="M573" s="372" t="s">
        <v>217</v>
      </c>
      <c r="N573" s="516" t="s">
        <v>620</v>
      </c>
      <c r="O573" s="516"/>
      <c r="P573" s="371" t="s">
        <v>849</v>
      </c>
      <c r="Q573" s="517">
        <v>221151.34</v>
      </c>
      <c r="R573" s="517"/>
    </row>
    <row r="574" spans="2:18" ht="45.75" customHeight="1" x14ac:dyDescent="0.25">
      <c r="B574" s="515" t="s">
        <v>1116</v>
      </c>
      <c r="C574" s="515"/>
      <c r="D574" s="515"/>
      <c r="E574" s="515"/>
      <c r="F574" s="515"/>
      <c r="G574" s="515"/>
      <c r="H574" s="516" t="s">
        <v>482</v>
      </c>
      <c r="I574" s="516"/>
      <c r="J574" s="516"/>
      <c r="K574" s="516"/>
      <c r="L574" s="371" t="s">
        <v>243</v>
      </c>
      <c r="M574" s="372" t="s">
        <v>217</v>
      </c>
      <c r="N574" s="516" t="s">
        <v>1117</v>
      </c>
      <c r="O574" s="516"/>
      <c r="P574" s="364"/>
      <c r="Q574" s="517">
        <v>1814841</v>
      </c>
      <c r="R574" s="517"/>
    </row>
    <row r="575" spans="2:18" ht="23.25" customHeight="1" x14ac:dyDescent="0.25">
      <c r="B575" s="515" t="s">
        <v>848</v>
      </c>
      <c r="C575" s="515"/>
      <c r="D575" s="515"/>
      <c r="E575" s="515"/>
      <c r="F575" s="515"/>
      <c r="G575" s="515"/>
      <c r="H575" s="516" t="s">
        <v>482</v>
      </c>
      <c r="I575" s="516"/>
      <c r="J575" s="516"/>
      <c r="K575" s="516"/>
      <c r="L575" s="371" t="s">
        <v>243</v>
      </c>
      <c r="M575" s="372" t="s">
        <v>217</v>
      </c>
      <c r="N575" s="516" t="s">
        <v>1117</v>
      </c>
      <c r="O575" s="516"/>
      <c r="P575" s="371" t="s">
        <v>849</v>
      </c>
      <c r="Q575" s="517">
        <v>1814841</v>
      </c>
      <c r="R575" s="517"/>
    </row>
    <row r="576" spans="2:18" ht="15" customHeight="1" x14ac:dyDescent="0.25">
      <c r="B576" s="515" t="s">
        <v>273</v>
      </c>
      <c r="C576" s="515"/>
      <c r="D576" s="515"/>
      <c r="E576" s="515"/>
      <c r="F576" s="515"/>
      <c r="G576" s="515"/>
      <c r="H576" s="516" t="s">
        <v>482</v>
      </c>
      <c r="I576" s="516"/>
      <c r="J576" s="516"/>
      <c r="K576" s="516"/>
      <c r="L576" s="371" t="s">
        <v>243</v>
      </c>
      <c r="M576" s="372" t="s">
        <v>221</v>
      </c>
      <c r="N576" s="516"/>
      <c r="O576" s="516"/>
      <c r="P576" s="371"/>
      <c r="Q576" s="517">
        <v>700000</v>
      </c>
      <c r="R576" s="517"/>
    </row>
    <row r="577" spans="2:18" ht="45.75" customHeight="1" x14ac:dyDescent="0.25">
      <c r="B577" s="515" t="s">
        <v>675</v>
      </c>
      <c r="C577" s="515"/>
      <c r="D577" s="515"/>
      <c r="E577" s="515"/>
      <c r="F577" s="515"/>
      <c r="G577" s="515"/>
      <c r="H577" s="516" t="s">
        <v>482</v>
      </c>
      <c r="I577" s="516"/>
      <c r="J577" s="516"/>
      <c r="K577" s="516"/>
      <c r="L577" s="371" t="s">
        <v>243</v>
      </c>
      <c r="M577" s="372" t="s">
        <v>221</v>
      </c>
      <c r="N577" s="516" t="s">
        <v>861</v>
      </c>
      <c r="O577" s="516"/>
      <c r="P577" s="371"/>
      <c r="Q577" s="517">
        <v>700000</v>
      </c>
      <c r="R577" s="517"/>
    </row>
    <row r="578" spans="2:18" ht="23.25" customHeight="1" x14ac:dyDescent="0.25">
      <c r="B578" s="515" t="s">
        <v>862</v>
      </c>
      <c r="C578" s="515"/>
      <c r="D578" s="515"/>
      <c r="E578" s="515"/>
      <c r="F578" s="515"/>
      <c r="G578" s="515"/>
      <c r="H578" s="516" t="s">
        <v>482</v>
      </c>
      <c r="I578" s="516"/>
      <c r="J578" s="516"/>
      <c r="K578" s="516"/>
      <c r="L578" s="371" t="s">
        <v>243</v>
      </c>
      <c r="M578" s="372" t="s">
        <v>221</v>
      </c>
      <c r="N578" s="516" t="s">
        <v>863</v>
      </c>
      <c r="O578" s="516"/>
      <c r="P578" s="371"/>
      <c r="Q578" s="517">
        <v>700000</v>
      </c>
      <c r="R578" s="517"/>
    </row>
    <row r="579" spans="2:18" ht="45.75" customHeight="1" x14ac:dyDescent="0.25">
      <c r="B579" s="515" t="s">
        <v>675</v>
      </c>
      <c r="C579" s="515"/>
      <c r="D579" s="515"/>
      <c r="E579" s="515"/>
      <c r="F579" s="515"/>
      <c r="G579" s="515"/>
      <c r="H579" s="516" t="s">
        <v>482</v>
      </c>
      <c r="I579" s="516"/>
      <c r="J579" s="516"/>
      <c r="K579" s="516"/>
      <c r="L579" s="371" t="s">
        <v>243</v>
      </c>
      <c r="M579" s="372" t="s">
        <v>221</v>
      </c>
      <c r="N579" s="516" t="s">
        <v>522</v>
      </c>
      <c r="O579" s="516"/>
      <c r="P579" s="364"/>
      <c r="Q579" s="517">
        <v>700000</v>
      </c>
      <c r="R579" s="517"/>
    </row>
    <row r="580" spans="2:18" ht="23.25" customHeight="1" x14ac:dyDescent="0.25">
      <c r="B580" s="515" t="s">
        <v>1006</v>
      </c>
      <c r="C580" s="515"/>
      <c r="D580" s="515"/>
      <c r="E580" s="515"/>
      <c r="F580" s="515"/>
      <c r="G580" s="515"/>
      <c r="H580" s="516" t="s">
        <v>482</v>
      </c>
      <c r="I580" s="516"/>
      <c r="J580" s="516"/>
      <c r="K580" s="516"/>
      <c r="L580" s="371" t="s">
        <v>243</v>
      </c>
      <c r="M580" s="372" t="s">
        <v>221</v>
      </c>
      <c r="N580" s="516" t="s">
        <v>522</v>
      </c>
      <c r="O580" s="516"/>
      <c r="P580" s="371" t="s">
        <v>732</v>
      </c>
      <c r="Q580" s="517">
        <v>0</v>
      </c>
      <c r="R580" s="517"/>
    </row>
    <row r="581" spans="2:18" ht="15" customHeight="1" x14ac:dyDescent="0.25">
      <c r="B581" s="515" t="s">
        <v>572</v>
      </c>
      <c r="C581" s="515"/>
      <c r="D581" s="515"/>
      <c r="E581" s="515"/>
      <c r="F581" s="515"/>
      <c r="G581" s="515"/>
      <c r="H581" s="516" t="s">
        <v>482</v>
      </c>
      <c r="I581" s="516"/>
      <c r="J581" s="516"/>
      <c r="K581" s="516"/>
      <c r="L581" s="371" t="s">
        <v>243</v>
      </c>
      <c r="M581" s="372" t="s">
        <v>221</v>
      </c>
      <c r="N581" s="516" t="s">
        <v>522</v>
      </c>
      <c r="O581" s="516"/>
      <c r="P581" s="371" t="s">
        <v>573</v>
      </c>
      <c r="Q581" s="517">
        <v>700000</v>
      </c>
      <c r="R581" s="517"/>
    </row>
    <row r="582" spans="2:18" ht="15" customHeight="1" x14ac:dyDescent="0.25">
      <c r="B582" s="515" t="s">
        <v>274</v>
      </c>
      <c r="C582" s="515"/>
      <c r="D582" s="515"/>
      <c r="E582" s="515"/>
      <c r="F582" s="515"/>
      <c r="G582" s="515"/>
      <c r="H582" s="516" t="s">
        <v>482</v>
      </c>
      <c r="I582" s="516"/>
      <c r="J582" s="516"/>
      <c r="K582" s="516"/>
      <c r="L582" s="371" t="s">
        <v>225</v>
      </c>
      <c r="M582" s="371"/>
      <c r="N582" s="516"/>
      <c r="O582" s="516"/>
      <c r="P582" s="371"/>
      <c r="Q582" s="517">
        <v>1350000</v>
      </c>
      <c r="R582" s="517"/>
    </row>
    <row r="583" spans="2:18" ht="15" customHeight="1" x14ac:dyDescent="0.25">
      <c r="B583" s="515" t="s">
        <v>624</v>
      </c>
      <c r="C583" s="515"/>
      <c r="D583" s="515"/>
      <c r="E583" s="515"/>
      <c r="F583" s="515"/>
      <c r="G583" s="515"/>
      <c r="H583" s="516" t="s">
        <v>482</v>
      </c>
      <c r="I583" s="516"/>
      <c r="J583" s="516"/>
      <c r="K583" s="516"/>
      <c r="L583" s="371" t="s">
        <v>225</v>
      </c>
      <c r="M583" s="372" t="s">
        <v>210</v>
      </c>
      <c r="N583" s="516"/>
      <c r="O583" s="516"/>
      <c r="P583" s="371"/>
      <c r="Q583" s="517">
        <v>1350000</v>
      </c>
      <c r="R583" s="517"/>
    </row>
    <row r="584" spans="2:18" ht="34.5" customHeight="1" x14ac:dyDescent="0.25">
      <c r="B584" s="515" t="s">
        <v>991</v>
      </c>
      <c r="C584" s="515"/>
      <c r="D584" s="515"/>
      <c r="E584" s="515"/>
      <c r="F584" s="515"/>
      <c r="G584" s="515"/>
      <c r="H584" s="516" t="s">
        <v>482</v>
      </c>
      <c r="I584" s="516"/>
      <c r="J584" s="516"/>
      <c r="K584" s="516"/>
      <c r="L584" s="371" t="s">
        <v>225</v>
      </c>
      <c r="M584" s="372" t="s">
        <v>210</v>
      </c>
      <c r="N584" s="516" t="s">
        <v>992</v>
      </c>
      <c r="O584" s="516"/>
      <c r="P584" s="371"/>
      <c r="Q584" s="517">
        <v>1350000</v>
      </c>
      <c r="R584" s="517"/>
    </row>
    <row r="585" spans="2:18" ht="23.25" customHeight="1" x14ac:dyDescent="0.25">
      <c r="B585" s="515" t="s">
        <v>1012</v>
      </c>
      <c r="C585" s="515"/>
      <c r="D585" s="515"/>
      <c r="E585" s="515"/>
      <c r="F585" s="515"/>
      <c r="G585" s="515"/>
      <c r="H585" s="516" t="s">
        <v>482</v>
      </c>
      <c r="I585" s="516"/>
      <c r="J585" s="516"/>
      <c r="K585" s="516"/>
      <c r="L585" s="371" t="s">
        <v>225</v>
      </c>
      <c r="M585" s="372" t="s">
        <v>210</v>
      </c>
      <c r="N585" s="516" t="s">
        <v>1013</v>
      </c>
      <c r="O585" s="516"/>
      <c r="P585" s="371"/>
      <c r="Q585" s="517">
        <v>1350000</v>
      </c>
      <c r="R585" s="517"/>
    </row>
    <row r="586" spans="2:18" ht="90.75" customHeight="1" x14ac:dyDescent="0.25">
      <c r="B586" s="515" t="s">
        <v>625</v>
      </c>
      <c r="C586" s="515"/>
      <c r="D586" s="515"/>
      <c r="E586" s="515"/>
      <c r="F586" s="515"/>
      <c r="G586" s="515"/>
      <c r="H586" s="516" t="s">
        <v>482</v>
      </c>
      <c r="I586" s="516"/>
      <c r="J586" s="516"/>
      <c r="K586" s="516"/>
      <c r="L586" s="371" t="s">
        <v>225</v>
      </c>
      <c r="M586" s="372" t="s">
        <v>210</v>
      </c>
      <c r="N586" s="516" t="s">
        <v>626</v>
      </c>
      <c r="O586" s="516"/>
      <c r="P586" s="364"/>
      <c r="Q586" s="517">
        <v>1350000</v>
      </c>
      <c r="R586" s="517"/>
    </row>
    <row r="587" spans="2:18" ht="34.5" customHeight="1" x14ac:dyDescent="0.25">
      <c r="B587" s="515" t="s">
        <v>830</v>
      </c>
      <c r="C587" s="515"/>
      <c r="D587" s="515"/>
      <c r="E587" s="515"/>
      <c r="F587" s="515"/>
      <c r="G587" s="515"/>
      <c r="H587" s="516" t="s">
        <v>482</v>
      </c>
      <c r="I587" s="516"/>
      <c r="J587" s="516"/>
      <c r="K587" s="516"/>
      <c r="L587" s="371" t="s">
        <v>225</v>
      </c>
      <c r="M587" s="372" t="s">
        <v>210</v>
      </c>
      <c r="N587" s="516" t="s">
        <v>626</v>
      </c>
      <c r="O587" s="516"/>
      <c r="P587" s="371" t="s">
        <v>739</v>
      </c>
      <c r="Q587" s="517">
        <v>1150000</v>
      </c>
      <c r="R587" s="517"/>
    </row>
    <row r="588" spans="2:18" ht="15" customHeight="1" x14ac:dyDescent="0.25">
      <c r="B588" s="515" t="s">
        <v>996</v>
      </c>
      <c r="C588" s="515"/>
      <c r="D588" s="515"/>
      <c r="E588" s="515"/>
      <c r="F588" s="515"/>
      <c r="G588" s="515"/>
      <c r="H588" s="516" t="s">
        <v>482</v>
      </c>
      <c r="I588" s="516"/>
      <c r="J588" s="516"/>
      <c r="K588" s="516"/>
      <c r="L588" s="371" t="s">
        <v>225</v>
      </c>
      <c r="M588" s="372" t="s">
        <v>210</v>
      </c>
      <c r="N588" s="516" t="s">
        <v>626</v>
      </c>
      <c r="O588" s="516"/>
      <c r="P588" s="371" t="s">
        <v>997</v>
      </c>
      <c r="Q588" s="517">
        <v>200000</v>
      </c>
      <c r="R588" s="517"/>
    </row>
    <row r="589" spans="2:18" ht="15" customHeight="1" x14ac:dyDescent="0.25">
      <c r="B589" s="515" t="s">
        <v>1014</v>
      </c>
      <c r="C589" s="515"/>
      <c r="D589" s="515"/>
      <c r="E589" s="515"/>
      <c r="F589" s="515"/>
      <c r="G589" s="515"/>
      <c r="H589" s="516" t="s">
        <v>482</v>
      </c>
      <c r="I589" s="516"/>
      <c r="J589" s="516"/>
      <c r="K589" s="516"/>
      <c r="L589" s="371" t="s">
        <v>279</v>
      </c>
      <c r="M589" s="371"/>
      <c r="N589" s="516"/>
      <c r="O589" s="516"/>
      <c r="P589" s="371"/>
      <c r="Q589" s="517">
        <v>0</v>
      </c>
      <c r="R589" s="517"/>
    </row>
    <row r="590" spans="2:18" ht="15" customHeight="1" x14ac:dyDescent="0.25">
      <c r="B590" s="515" t="s">
        <v>1014</v>
      </c>
      <c r="C590" s="515"/>
      <c r="D590" s="515"/>
      <c r="E590" s="515"/>
      <c r="F590" s="515"/>
      <c r="G590" s="515"/>
      <c r="H590" s="516" t="s">
        <v>482</v>
      </c>
      <c r="I590" s="516"/>
      <c r="J590" s="516"/>
      <c r="K590" s="516"/>
      <c r="L590" s="371" t="s">
        <v>279</v>
      </c>
      <c r="M590" s="372" t="s">
        <v>279</v>
      </c>
      <c r="N590" s="516"/>
      <c r="O590" s="516"/>
      <c r="P590" s="371"/>
      <c r="Q590" s="517">
        <v>0</v>
      </c>
      <c r="R590" s="517"/>
    </row>
    <row r="591" spans="2:18" ht="15" customHeight="1" x14ac:dyDescent="0.25">
      <c r="B591" s="515" t="s">
        <v>839</v>
      </c>
      <c r="C591" s="515"/>
      <c r="D591" s="515"/>
      <c r="E591" s="515"/>
      <c r="F591" s="515"/>
      <c r="G591" s="515"/>
      <c r="H591" s="516" t="s">
        <v>482</v>
      </c>
      <c r="I591" s="516"/>
      <c r="J591" s="516"/>
      <c r="K591" s="516"/>
      <c r="L591" s="371" t="s">
        <v>279</v>
      </c>
      <c r="M591" s="372" t="s">
        <v>279</v>
      </c>
      <c r="N591" s="516" t="s">
        <v>840</v>
      </c>
      <c r="O591" s="516"/>
      <c r="P591" s="371"/>
      <c r="Q591" s="517">
        <v>0</v>
      </c>
      <c r="R591" s="517"/>
    </row>
    <row r="592" spans="2:18" ht="23.25" customHeight="1" x14ac:dyDescent="0.25">
      <c r="B592" s="515" t="s">
        <v>841</v>
      </c>
      <c r="C592" s="515"/>
      <c r="D592" s="515"/>
      <c r="E592" s="515"/>
      <c r="F592" s="515"/>
      <c r="G592" s="515"/>
      <c r="H592" s="516" t="s">
        <v>482</v>
      </c>
      <c r="I592" s="516"/>
      <c r="J592" s="516"/>
      <c r="K592" s="516"/>
      <c r="L592" s="371" t="s">
        <v>279</v>
      </c>
      <c r="M592" s="372" t="s">
        <v>279</v>
      </c>
      <c r="N592" s="516" t="s">
        <v>842</v>
      </c>
      <c r="O592" s="516"/>
      <c r="P592" s="371"/>
      <c r="Q592" s="517">
        <v>0</v>
      </c>
      <c r="R592" s="517"/>
    </row>
    <row r="593" spans="2:18" ht="15" customHeight="1" x14ac:dyDescent="0.25">
      <c r="B593" s="515" t="s">
        <v>1014</v>
      </c>
      <c r="C593" s="515"/>
      <c r="D593" s="515"/>
      <c r="E593" s="515"/>
      <c r="F593" s="515"/>
      <c r="G593" s="515"/>
      <c r="H593" s="516" t="s">
        <v>482</v>
      </c>
      <c r="I593" s="516"/>
      <c r="J593" s="516"/>
      <c r="K593" s="516"/>
      <c r="L593" s="371" t="s">
        <v>279</v>
      </c>
      <c r="M593" s="372" t="s">
        <v>279</v>
      </c>
      <c r="N593" s="516" t="s">
        <v>1015</v>
      </c>
      <c r="O593" s="516"/>
      <c r="P593" s="364"/>
      <c r="Q593" s="517">
        <v>0</v>
      </c>
      <c r="R593" s="517"/>
    </row>
    <row r="594" spans="2:18" ht="15" customHeight="1" x14ac:dyDescent="0.25">
      <c r="B594" s="515"/>
      <c r="C594" s="515"/>
      <c r="D594" s="515"/>
      <c r="E594" s="515"/>
      <c r="F594" s="515"/>
      <c r="G594" s="515"/>
      <c r="H594" s="516" t="s">
        <v>482</v>
      </c>
      <c r="I594" s="516"/>
      <c r="J594" s="516"/>
      <c r="K594" s="516"/>
      <c r="L594" s="371" t="s">
        <v>279</v>
      </c>
      <c r="M594" s="372" t="s">
        <v>279</v>
      </c>
      <c r="N594" s="516" t="s">
        <v>1015</v>
      </c>
      <c r="O594" s="516"/>
      <c r="P594" s="371" t="s">
        <v>1016</v>
      </c>
      <c r="Q594" s="517">
        <v>0</v>
      </c>
      <c r="R594" s="517"/>
    </row>
    <row r="595" spans="2:18" ht="34.5" customHeight="1" x14ac:dyDescent="0.25">
      <c r="B595" s="512" t="s">
        <v>106</v>
      </c>
      <c r="C595" s="512"/>
      <c r="D595" s="512"/>
      <c r="E595" s="512"/>
      <c r="F595" s="512"/>
      <c r="G595" s="512"/>
      <c r="H595" s="513" t="s">
        <v>1017</v>
      </c>
      <c r="I595" s="513"/>
      <c r="J595" s="513"/>
      <c r="K595" s="513"/>
      <c r="L595" s="376"/>
      <c r="M595" s="376"/>
      <c r="N595" s="513"/>
      <c r="O595" s="513"/>
      <c r="P595" s="376"/>
      <c r="Q595" s="514">
        <v>6299723.6500000004</v>
      </c>
      <c r="R595" s="514"/>
    </row>
    <row r="596" spans="2:18" ht="15" customHeight="1" x14ac:dyDescent="0.25">
      <c r="B596" s="515" t="s">
        <v>823</v>
      </c>
      <c r="C596" s="515"/>
      <c r="D596" s="515"/>
      <c r="E596" s="515"/>
      <c r="F596" s="515"/>
      <c r="G596" s="515"/>
      <c r="H596" s="516" t="s">
        <v>1017</v>
      </c>
      <c r="I596" s="516"/>
      <c r="J596" s="516"/>
      <c r="K596" s="516"/>
      <c r="L596" s="371" t="s">
        <v>210</v>
      </c>
      <c r="M596" s="371"/>
      <c r="N596" s="516"/>
      <c r="O596" s="516"/>
      <c r="P596" s="371"/>
      <c r="Q596" s="517">
        <v>6299723.6500000004</v>
      </c>
      <c r="R596" s="517"/>
    </row>
    <row r="597" spans="2:18" ht="15" customHeight="1" x14ac:dyDescent="0.25">
      <c r="B597" s="515" t="s">
        <v>227</v>
      </c>
      <c r="C597" s="515"/>
      <c r="D597" s="515"/>
      <c r="E597" s="515"/>
      <c r="F597" s="515"/>
      <c r="G597" s="515"/>
      <c r="H597" s="516" t="s">
        <v>1017</v>
      </c>
      <c r="I597" s="516"/>
      <c r="J597" s="516"/>
      <c r="K597" s="516"/>
      <c r="L597" s="371" t="s">
        <v>210</v>
      </c>
      <c r="M597" s="372" t="s">
        <v>228</v>
      </c>
      <c r="N597" s="516"/>
      <c r="O597" s="516"/>
      <c r="P597" s="371"/>
      <c r="Q597" s="517">
        <v>6299723.6500000004</v>
      </c>
      <c r="R597" s="517"/>
    </row>
    <row r="598" spans="2:18" ht="15" customHeight="1" x14ac:dyDescent="0.25">
      <c r="B598" s="515" t="s">
        <v>839</v>
      </c>
      <c r="C598" s="515"/>
      <c r="D598" s="515"/>
      <c r="E598" s="515"/>
      <c r="F598" s="515"/>
      <c r="G598" s="515"/>
      <c r="H598" s="516" t="s">
        <v>1017</v>
      </c>
      <c r="I598" s="516"/>
      <c r="J598" s="516"/>
      <c r="K598" s="516"/>
      <c r="L598" s="371" t="s">
        <v>210</v>
      </c>
      <c r="M598" s="372" t="s">
        <v>228</v>
      </c>
      <c r="N598" s="516" t="s">
        <v>840</v>
      </c>
      <c r="O598" s="516"/>
      <c r="P598" s="371"/>
      <c r="Q598" s="517">
        <v>6299723.6500000004</v>
      </c>
      <c r="R598" s="517"/>
    </row>
    <row r="599" spans="2:18" ht="23.25" customHeight="1" x14ac:dyDescent="0.25">
      <c r="B599" s="515" t="s">
        <v>841</v>
      </c>
      <c r="C599" s="515"/>
      <c r="D599" s="515"/>
      <c r="E599" s="515"/>
      <c r="F599" s="515"/>
      <c r="G599" s="515"/>
      <c r="H599" s="516" t="s">
        <v>1017</v>
      </c>
      <c r="I599" s="516"/>
      <c r="J599" s="516"/>
      <c r="K599" s="516"/>
      <c r="L599" s="371" t="s">
        <v>210</v>
      </c>
      <c r="M599" s="372" t="s">
        <v>228</v>
      </c>
      <c r="N599" s="516" t="s">
        <v>842</v>
      </c>
      <c r="O599" s="516"/>
      <c r="P599" s="371"/>
      <c r="Q599" s="517">
        <v>6299723.6500000004</v>
      </c>
      <c r="R599" s="517"/>
    </row>
    <row r="600" spans="2:18" ht="23.25" customHeight="1" x14ac:dyDescent="0.25">
      <c r="B600" s="515" t="s">
        <v>516</v>
      </c>
      <c r="C600" s="515"/>
      <c r="D600" s="515"/>
      <c r="E600" s="515"/>
      <c r="F600" s="515"/>
      <c r="G600" s="515"/>
      <c r="H600" s="516" t="s">
        <v>1017</v>
      </c>
      <c r="I600" s="516"/>
      <c r="J600" s="516"/>
      <c r="K600" s="516"/>
      <c r="L600" s="371" t="s">
        <v>210</v>
      </c>
      <c r="M600" s="372" t="s">
        <v>228</v>
      </c>
      <c r="N600" s="516" t="s">
        <v>517</v>
      </c>
      <c r="O600" s="516"/>
      <c r="P600" s="364"/>
      <c r="Q600" s="517">
        <v>6212169</v>
      </c>
      <c r="R600" s="517"/>
    </row>
    <row r="601" spans="2:18" ht="23.25" customHeight="1" x14ac:dyDescent="0.25">
      <c r="B601" s="515" t="s">
        <v>828</v>
      </c>
      <c r="C601" s="515"/>
      <c r="D601" s="515"/>
      <c r="E601" s="515"/>
      <c r="F601" s="515"/>
      <c r="G601" s="515"/>
      <c r="H601" s="516" t="s">
        <v>1017</v>
      </c>
      <c r="I601" s="516"/>
      <c r="J601" s="516"/>
      <c r="K601" s="516"/>
      <c r="L601" s="371" t="s">
        <v>210</v>
      </c>
      <c r="M601" s="372" t="s">
        <v>228</v>
      </c>
      <c r="N601" s="516" t="s">
        <v>517</v>
      </c>
      <c r="O601" s="516"/>
      <c r="P601" s="371" t="s">
        <v>829</v>
      </c>
      <c r="Q601" s="517">
        <v>5452169</v>
      </c>
      <c r="R601" s="517"/>
    </row>
    <row r="602" spans="2:18" ht="34.5" customHeight="1" x14ac:dyDescent="0.25">
      <c r="B602" s="515" t="s">
        <v>830</v>
      </c>
      <c r="C602" s="515"/>
      <c r="D602" s="515"/>
      <c r="E602" s="515"/>
      <c r="F602" s="515"/>
      <c r="G602" s="515"/>
      <c r="H602" s="516" t="s">
        <v>1017</v>
      </c>
      <c r="I602" s="516"/>
      <c r="J602" s="516"/>
      <c r="K602" s="516"/>
      <c r="L602" s="371" t="s">
        <v>210</v>
      </c>
      <c r="M602" s="372" t="s">
        <v>228</v>
      </c>
      <c r="N602" s="516" t="s">
        <v>517</v>
      </c>
      <c r="O602" s="516"/>
      <c r="P602" s="371" t="s">
        <v>739</v>
      </c>
      <c r="Q602" s="517">
        <v>758500</v>
      </c>
      <c r="R602" s="517"/>
    </row>
    <row r="603" spans="2:18" ht="15" customHeight="1" x14ac:dyDescent="0.25">
      <c r="B603" s="515" t="s">
        <v>831</v>
      </c>
      <c r="C603" s="515"/>
      <c r="D603" s="515"/>
      <c r="E603" s="515"/>
      <c r="F603" s="515"/>
      <c r="G603" s="515"/>
      <c r="H603" s="516" t="s">
        <v>1017</v>
      </c>
      <c r="I603" s="516"/>
      <c r="J603" s="516"/>
      <c r="K603" s="516"/>
      <c r="L603" s="371" t="s">
        <v>210</v>
      </c>
      <c r="M603" s="372" t="s">
        <v>228</v>
      </c>
      <c r="N603" s="516" t="s">
        <v>517</v>
      </c>
      <c r="O603" s="516"/>
      <c r="P603" s="371" t="s">
        <v>822</v>
      </c>
      <c r="Q603" s="517">
        <v>1500</v>
      </c>
      <c r="R603" s="517"/>
    </row>
    <row r="604" spans="2:18" ht="34.5" customHeight="1" x14ac:dyDescent="0.25">
      <c r="B604" s="515" t="s">
        <v>520</v>
      </c>
      <c r="C604" s="515"/>
      <c r="D604" s="515"/>
      <c r="E604" s="515"/>
      <c r="F604" s="515"/>
      <c r="G604" s="515"/>
      <c r="H604" s="516" t="s">
        <v>1017</v>
      </c>
      <c r="I604" s="516"/>
      <c r="J604" s="516"/>
      <c r="K604" s="516"/>
      <c r="L604" s="371" t="s">
        <v>210</v>
      </c>
      <c r="M604" s="372" t="s">
        <v>228</v>
      </c>
      <c r="N604" s="516" t="s">
        <v>521</v>
      </c>
      <c r="O604" s="516"/>
      <c r="P604" s="364"/>
      <c r="Q604" s="517">
        <v>26000</v>
      </c>
      <c r="R604" s="517"/>
    </row>
    <row r="605" spans="2:18" ht="15" customHeight="1" x14ac:dyDescent="0.25">
      <c r="B605" s="515" t="s">
        <v>831</v>
      </c>
      <c r="C605" s="515"/>
      <c r="D605" s="515"/>
      <c r="E605" s="515"/>
      <c r="F605" s="515"/>
      <c r="G605" s="515"/>
      <c r="H605" s="516" t="s">
        <v>1017</v>
      </c>
      <c r="I605" s="516"/>
      <c r="J605" s="516"/>
      <c r="K605" s="516"/>
      <c r="L605" s="371" t="s">
        <v>210</v>
      </c>
      <c r="M605" s="372" t="s">
        <v>228</v>
      </c>
      <c r="N605" s="516" t="s">
        <v>521</v>
      </c>
      <c r="O605" s="516"/>
      <c r="P605" s="371" t="s">
        <v>822</v>
      </c>
      <c r="Q605" s="517">
        <v>26000</v>
      </c>
      <c r="R605" s="517"/>
    </row>
    <row r="606" spans="2:18" ht="23.25" customHeight="1" x14ac:dyDescent="0.25">
      <c r="B606" s="515" t="s">
        <v>1074</v>
      </c>
      <c r="C606" s="515"/>
      <c r="D606" s="515"/>
      <c r="E606" s="515"/>
      <c r="F606" s="515"/>
      <c r="G606" s="515"/>
      <c r="H606" s="516" t="s">
        <v>1017</v>
      </c>
      <c r="I606" s="516"/>
      <c r="J606" s="516"/>
      <c r="K606" s="516"/>
      <c r="L606" s="371" t="s">
        <v>210</v>
      </c>
      <c r="M606" s="372" t="s">
        <v>228</v>
      </c>
      <c r="N606" s="516" t="s">
        <v>1075</v>
      </c>
      <c r="O606" s="516"/>
      <c r="P606" s="364"/>
      <c r="Q606" s="517">
        <v>61554.65</v>
      </c>
      <c r="R606" s="517"/>
    </row>
    <row r="607" spans="2:18" ht="23.25" customHeight="1" thickBot="1" x14ac:dyDescent="0.3">
      <c r="B607" s="515" t="s">
        <v>828</v>
      </c>
      <c r="C607" s="515"/>
      <c r="D607" s="515"/>
      <c r="E607" s="515"/>
      <c r="F607" s="515"/>
      <c r="G607" s="515"/>
      <c r="H607" s="516" t="s">
        <v>1017</v>
      </c>
      <c r="I607" s="516"/>
      <c r="J607" s="516"/>
      <c r="K607" s="516"/>
      <c r="L607" s="371" t="s">
        <v>210</v>
      </c>
      <c r="M607" s="372" t="s">
        <v>228</v>
      </c>
      <c r="N607" s="516" t="s">
        <v>1075</v>
      </c>
      <c r="O607" s="516"/>
      <c r="P607" s="371" t="s">
        <v>829</v>
      </c>
      <c r="Q607" s="517">
        <v>61554.65</v>
      </c>
      <c r="R607" s="517"/>
    </row>
    <row r="608" spans="2:18" ht="11.25" customHeight="1" thickBot="1" x14ac:dyDescent="0.3">
      <c r="B608" s="528" t="s">
        <v>280</v>
      </c>
      <c r="C608" s="528"/>
      <c r="D608" s="528"/>
      <c r="E608" s="528"/>
      <c r="F608" s="528"/>
      <c r="G608" s="528"/>
      <c r="H608" s="528"/>
      <c r="I608" s="528"/>
      <c r="J608" s="528"/>
      <c r="K608" s="528"/>
      <c r="L608" s="528"/>
      <c r="M608" s="528"/>
      <c r="N608" s="528"/>
      <c r="O608" s="528"/>
      <c r="P608" s="528"/>
      <c r="Q608" s="529">
        <v>1322532632.5799999</v>
      </c>
      <c r="R608" s="529"/>
    </row>
    <row r="609" spans="2:18" ht="15" customHeight="1" x14ac:dyDescent="0.25">
      <c r="B609" s="503"/>
      <c r="C609" s="503"/>
      <c r="D609" s="503"/>
      <c r="E609" s="503"/>
      <c r="F609" s="503"/>
      <c r="G609" s="503"/>
      <c r="H609" s="503"/>
      <c r="I609" s="503"/>
      <c r="J609" s="503"/>
      <c r="K609" s="503"/>
      <c r="L609" s="503"/>
      <c r="M609" s="375"/>
      <c r="N609" s="503"/>
      <c r="O609" s="503"/>
      <c r="P609" s="503"/>
      <c r="Q609" s="503"/>
      <c r="R609" s="503"/>
    </row>
    <row r="610" spans="2:18" ht="33.75" customHeight="1" x14ac:dyDescent="0.25">
      <c r="B610" s="525" t="s">
        <v>1018</v>
      </c>
      <c r="C610" s="525"/>
      <c r="D610" s="525"/>
      <c r="E610" s="525"/>
      <c r="F610" s="524"/>
      <c r="G610" s="524"/>
      <c r="H610" s="524"/>
      <c r="I610" s="526"/>
      <c r="J610" s="526"/>
      <c r="K610" s="526"/>
      <c r="L610" s="526"/>
      <c r="M610" s="375"/>
      <c r="N610" s="527" t="s">
        <v>1019</v>
      </c>
      <c r="O610" s="527"/>
      <c r="P610" s="527"/>
      <c r="Q610" s="527"/>
      <c r="R610" s="527"/>
    </row>
    <row r="611" spans="2:18" ht="15" customHeight="1" x14ac:dyDescent="0.25">
      <c r="B611" s="524"/>
      <c r="C611" s="524"/>
      <c r="D611" s="524"/>
      <c r="E611" s="524"/>
      <c r="F611" s="524"/>
      <c r="G611" s="524"/>
      <c r="H611" s="524"/>
      <c r="I611" s="521" t="s">
        <v>814</v>
      </c>
      <c r="J611" s="521"/>
      <c r="K611" s="521"/>
      <c r="L611" s="521"/>
      <c r="M611" s="375"/>
      <c r="N611" s="521" t="s">
        <v>815</v>
      </c>
      <c r="O611" s="521"/>
      <c r="P611" s="521"/>
      <c r="Q611" s="521"/>
      <c r="R611" s="521"/>
    </row>
    <row r="612" spans="2:18" ht="15" customHeight="1" x14ac:dyDescent="0.25">
      <c r="B612" s="524"/>
      <c r="C612" s="524"/>
      <c r="D612" s="524"/>
      <c r="E612" s="524"/>
      <c r="F612" s="524"/>
      <c r="G612" s="524"/>
      <c r="H612" s="524"/>
      <c r="I612" s="524"/>
      <c r="J612" s="524"/>
      <c r="K612" s="524"/>
      <c r="L612" s="524"/>
      <c r="M612" s="375"/>
      <c r="N612" s="503"/>
      <c r="O612" s="503"/>
      <c r="P612" s="503"/>
      <c r="Q612" s="503"/>
      <c r="R612" s="503"/>
    </row>
  </sheetData>
  <mergeCells count="2443">
    <mergeCell ref="B612:C612"/>
    <mergeCell ref="D612:E612"/>
    <mergeCell ref="F612:H612"/>
    <mergeCell ref="I612:L612"/>
    <mergeCell ref="N612:R612"/>
    <mergeCell ref="B610:E610"/>
    <mergeCell ref="F610:H610"/>
    <mergeCell ref="I610:L610"/>
    <mergeCell ref="N610:R610"/>
    <mergeCell ref="B611:C611"/>
    <mergeCell ref="D611:E611"/>
    <mergeCell ref="F611:H611"/>
    <mergeCell ref="I611:L611"/>
    <mergeCell ref="N611:R611"/>
    <mergeCell ref="B608:P608"/>
    <mergeCell ref="Q608:R608"/>
    <mergeCell ref="B609:C609"/>
    <mergeCell ref="D609:E609"/>
    <mergeCell ref="F609:H609"/>
    <mergeCell ref="I609:L609"/>
    <mergeCell ref="N609:R609"/>
    <mergeCell ref="B606:G606"/>
    <mergeCell ref="H606:K606"/>
    <mergeCell ref="N606:O606"/>
    <mergeCell ref="Q606:R606"/>
    <mergeCell ref="B607:G607"/>
    <mergeCell ref="H607:K607"/>
    <mergeCell ref="N607:O607"/>
    <mergeCell ref="Q607:R607"/>
    <mergeCell ref="B604:G604"/>
    <mergeCell ref="H604:K604"/>
    <mergeCell ref="N604:O604"/>
    <mergeCell ref="Q604:R604"/>
    <mergeCell ref="B605:G605"/>
    <mergeCell ref="H605:K605"/>
    <mergeCell ref="N605:O605"/>
    <mergeCell ref="Q605:R605"/>
    <mergeCell ref="B602:G602"/>
    <mergeCell ref="H602:K602"/>
    <mergeCell ref="N602:O602"/>
    <mergeCell ref="Q602:R602"/>
    <mergeCell ref="B603:G603"/>
    <mergeCell ref="H603:K603"/>
    <mergeCell ref="N603:O603"/>
    <mergeCell ref="Q603:R603"/>
    <mergeCell ref="B600:G600"/>
    <mergeCell ref="H600:K600"/>
    <mergeCell ref="N600:O600"/>
    <mergeCell ref="Q600:R600"/>
    <mergeCell ref="B601:G601"/>
    <mergeCell ref="H601:K601"/>
    <mergeCell ref="N601:O601"/>
    <mergeCell ref="Q601:R601"/>
    <mergeCell ref="B598:G598"/>
    <mergeCell ref="H598:K598"/>
    <mergeCell ref="N598:O598"/>
    <mergeCell ref="Q598:R598"/>
    <mergeCell ref="B599:G599"/>
    <mergeCell ref="H599:K599"/>
    <mergeCell ref="N599:O599"/>
    <mergeCell ref="Q599:R599"/>
    <mergeCell ref="B596:G596"/>
    <mergeCell ref="H596:K596"/>
    <mergeCell ref="N596:O596"/>
    <mergeCell ref="Q596:R596"/>
    <mergeCell ref="B597:G597"/>
    <mergeCell ref="H597:K597"/>
    <mergeCell ref="N597:O597"/>
    <mergeCell ref="Q597:R597"/>
    <mergeCell ref="B594:G594"/>
    <mergeCell ref="H594:K594"/>
    <mergeCell ref="N594:O594"/>
    <mergeCell ref="Q594:R594"/>
    <mergeCell ref="B595:G595"/>
    <mergeCell ref="H595:K595"/>
    <mergeCell ref="N595:O595"/>
    <mergeCell ref="Q595:R595"/>
    <mergeCell ref="B592:G592"/>
    <mergeCell ref="H592:K592"/>
    <mergeCell ref="N592:O592"/>
    <mergeCell ref="Q592:R592"/>
    <mergeCell ref="B593:G593"/>
    <mergeCell ref="H593:K593"/>
    <mergeCell ref="N593:O593"/>
    <mergeCell ref="Q593:R593"/>
    <mergeCell ref="B590:G590"/>
    <mergeCell ref="H590:K590"/>
    <mergeCell ref="N590:O590"/>
    <mergeCell ref="Q590:R590"/>
    <mergeCell ref="B591:G591"/>
    <mergeCell ref="H591:K591"/>
    <mergeCell ref="N591:O591"/>
    <mergeCell ref="Q591:R591"/>
    <mergeCell ref="B588:G588"/>
    <mergeCell ref="H588:K588"/>
    <mergeCell ref="N588:O588"/>
    <mergeCell ref="Q588:R588"/>
    <mergeCell ref="B589:G589"/>
    <mergeCell ref="H589:K589"/>
    <mergeCell ref="N589:O589"/>
    <mergeCell ref="Q589:R589"/>
    <mergeCell ref="B586:G586"/>
    <mergeCell ref="H586:K586"/>
    <mergeCell ref="N586:O586"/>
    <mergeCell ref="Q586:R586"/>
    <mergeCell ref="B587:G587"/>
    <mergeCell ref="H587:K587"/>
    <mergeCell ref="N587:O587"/>
    <mergeCell ref="Q587:R587"/>
    <mergeCell ref="B584:G584"/>
    <mergeCell ref="H584:K584"/>
    <mergeCell ref="N584:O584"/>
    <mergeCell ref="Q584:R584"/>
    <mergeCell ref="B585:G585"/>
    <mergeCell ref="H585:K585"/>
    <mergeCell ref="N585:O585"/>
    <mergeCell ref="Q585:R585"/>
    <mergeCell ref="B582:G582"/>
    <mergeCell ref="H582:K582"/>
    <mergeCell ref="N582:O582"/>
    <mergeCell ref="Q582:R582"/>
    <mergeCell ref="B583:G583"/>
    <mergeCell ref="H583:K583"/>
    <mergeCell ref="N583:O583"/>
    <mergeCell ref="Q583:R583"/>
    <mergeCell ref="B580:G580"/>
    <mergeCell ref="H580:K580"/>
    <mergeCell ref="N580:O580"/>
    <mergeCell ref="Q580:R580"/>
    <mergeCell ref="B581:G581"/>
    <mergeCell ref="H581:K581"/>
    <mergeCell ref="N581:O581"/>
    <mergeCell ref="Q581:R581"/>
    <mergeCell ref="B578:G578"/>
    <mergeCell ref="H578:K578"/>
    <mergeCell ref="N578:O578"/>
    <mergeCell ref="Q578:R578"/>
    <mergeCell ref="B579:G579"/>
    <mergeCell ref="H579:K579"/>
    <mergeCell ref="N579:O579"/>
    <mergeCell ref="Q579:R579"/>
    <mergeCell ref="B576:G576"/>
    <mergeCell ref="H576:K576"/>
    <mergeCell ref="N576:O576"/>
    <mergeCell ref="Q576:R576"/>
    <mergeCell ref="B577:G577"/>
    <mergeCell ref="H577:K577"/>
    <mergeCell ref="N577:O577"/>
    <mergeCell ref="Q577:R577"/>
    <mergeCell ref="B574:G574"/>
    <mergeCell ref="H574:K574"/>
    <mergeCell ref="N574:O574"/>
    <mergeCell ref="Q574:R574"/>
    <mergeCell ref="B575:G575"/>
    <mergeCell ref="H575:K575"/>
    <mergeCell ref="N575:O575"/>
    <mergeCell ref="Q575:R575"/>
    <mergeCell ref="B572:G572"/>
    <mergeCell ref="H572:K572"/>
    <mergeCell ref="N572:O572"/>
    <mergeCell ref="Q572:R572"/>
    <mergeCell ref="B573:G573"/>
    <mergeCell ref="H573:K573"/>
    <mergeCell ref="N573:O573"/>
    <mergeCell ref="Q573:R573"/>
    <mergeCell ref="B570:G570"/>
    <mergeCell ref="H570:K570"/>
    <mergeCell ref="N570:O570"/>
    <mergeCell ref="Q570:R570"/>
    <mergeCell ref="B571:G571"/>
    <mergeCell ref="H571:K571"/>
    <mergeCell ref="N571:O571"/>
    <mergeCell ref="Q571:R571"/>
    <mergeCell ref="B568:G568"/>
    <mergeCell ref="H568:K568"/>
    <mergeCell ref="N568:O568"/>
    <mergeCell ref="Q568:R568"/>
    <mergeCell ref="B569:G569"/>
    <mergeCell ref="H569:K569"/>
    <mergeCell ref="N569:O569"/>
    <mergeCell ref="Q569:R569"/>
    <mergeCell ref="B566:G566"/>
    <mergeCell ref="H566:K566"/>
    <mergeCell ref="N566:O566"/>
    <mergeCell ref="Q566:R566"/>
    <mergeCell ref="B567:G567"/>
    <mergeCell ref="H567:K567"/>
    <mergeCell ref="N567:O567"/>
    <mergeCell ref="Q567:R567"/>
    <mergeCell ref="B564:G564"/>
    <mergeCell ref="H564:K564"/>
    <mergeCell ref="N564:O564"/>
    <mergeCell ref="Q564:R564"/>
    <mergeCell ref="B565:G565"/>
    <mergeCell ref="H565:K565"/>
    <mergeCell ref="N565:O565"/>
    <mergeCell ref="Q565:R565"/>
    <mergeCell ref="B562:G562"/>
    <mergeCell ref="H562:K562"/>
    <mergeCell ref="N562:O562"/>
    <mergeCell ref="Q562:R562"/>
    <mergeCell ref="B563:G563"/>
    <mergeCell ref="H563:K563"/>
    <mergeCell ref="N563:O563"/>
    <mergeCell ref="Q563:R563"/>
    <mergeCell ref="B560:G560"/>
    <mergeCell ref="H560:K560"/>
    <mergeCell ref="N560:O560"/>
    <mergeCell ref="Q560:R560"/>
    <mergeCell ref="B561:G561"/>
    <mergeCell ref="H561:K561"/>
    <mergeCell ref="N561:O561"/>
    <mergeCell ref="Q561:R561"/>
    <mergeCell ref="B558:G558"/>
    <mergeCell ref="H558:K558"/>
    <mergeCell ref="N558:O558"/>
    <mergeCell ref="Q558:R558"/>
    <mergeCell ref="B559:G559"/>
    <mergeCell ref="H559:K559"/>
    <mergeCell ref="N559:O559"/>
    <mergeCell ref="Q559:R559"/>
    <mergeCell ref="B556:G556"/>
    <mergeCell ref="H556:K556"/>
    <mergeCell ref="N556:O556"/>
    <mergeCell ref="Q556:R556"/>
    <mergeCell ref="B557:G557"/>
    <mergeCell ref="H557:K557"/>
    <mergeCell ref="N557:O557"/>
    <mergeCell ref="Q557:R557"/>
    <mergeCell ref="B554:G554"/>
    <mergeCell ref="H554:K554"/>
    <mergeCell ref="N554:O554"/>
    <mergeCell ref="Q554:R554"/>
    <mergeCell ref="B555:G555"/>
    <mergeCell ref="H555:K555"/>
    <mergeCell ref="N555:O555"/>
    <mergeCell ref="Q555:R555"/>
    <mergeCell ref="B552:G552"/>
    <mergeCell ref="H552:K552"/>
    <mergeCell ref="N552:O552"/>
    <mergeCell ref="Q552:R552"/>
    <mergeCell ref="B553:G553"/>
    <mergeCell ref="H553:K553"/>
    <mergeCell ref="N553:O553"/>
    <mergeCell ref="Q553:R553"/>
    <mergeCell ref="B550:G550"/>
    <mergeCell ref="H550:K550"/>
    <mergeCell ref="N550:O550"/>
    <mergeCell ref="Q550:R550"/>
    <mergeCell ref="B551:G551"/>
    <mergeCell ref="H551:K551"/>
    <mergeCell ref="N551:O551"/>
    <mergeCell ref="Q551:R551"/>
    <mergeCell ref="B548:G548"/>
    <mergeCell ref="H548:K548"/>
    <mergeCell ref="N548:O548"/>
    <mergeCell ref="Q548:R548"/>
    <mergeCell ref="B549:G549"/>
    <mergeCell ref="H549:K549"/>
    <mergeCell ref="N549:O549"/>
    <mergeCell ref="Q549:R549"/>
    <mergeCell ref="B546:G546"/>
    <mergeCell ref="H546:K546"/>
    <mergeCell ref="N546:O546"/>
    <mergeCell ref="Q546:R546"/>
    <mergeCell ref="B547:G547"/>
    <mergeCell ref="H547:K547"/>
    <mergeCell ref="N547:O547"/>
    <mergeCell ref="Q547:R547"/>
    <mergeCell ref="B544:G544"/>
    <mergeCell ref="H544:K544"/>
    <mergeCell ref="N544:O544"/>
    <mergeCell ref="Q544:R544"/>
    <mergeCell ref="B545:G545"/>
    <mergeCell ref="H545:K545"/>
    <mergeCell ref="N545:O545"/>
    <mergeCell ref="Q545:R545"/>
    <mergeCell ref="B542:G542"/>
    <mergeCell ref="H542:K542"/>
    <mergeCell ref="N542:O542"/>
    <mergeCell ref="Q542:R542"/>
    <mergeCell ref="B543:G543"/>
    <mergeCell ref="H543:K543"/>
    <mergeCell ref="N543:O543"/>
    <mergeCell ref="Q543:R543"/>
    <mergeCell ref="B540:G540"/>
    <mergeCell ref="H540:K540"/>
    <mergeCell ref="N540:O540"/>
    <mergeCell ref="Q540:R540"/>
    <mergeCell ref="B541:G541"/>
    <mergeCell ref="H541:K541"/>
    <mergeCell ref="N541:O541"/>
    <mergeCell ref="Q541:R541"/>
    <mergeCell ref="B538:G538"/>
    <mergeCell ref="H538:K538"/>
    <mergeCell ref="N538:O538"/>
    <mergeCell ref="Q538:R538"/>
    <mergeCell ref="B539:G539"/>
    <mergeCell ref="H539:K539"/>
    <mergeCell ref="N539:O539"/>
    <mergeCell ref="Q539:R539"/>
    <mergeCell ref="B536:G536"/>
    <mergeCell ref="H536:K536"/>
    <mergeCell ref="N536:O536"/>
    <mergeCell ref="Q536:R536"/>
    <mergeCell ref="B537:G537"/>
    <mergeCell ref="H537:K537"/>
    <mergeCell ref="N537:O537"/>
    <mergeCell ref="Q537:R537"/>
    <mergeCell ref="B534:G534"/>
    <mergeCell ref="H534:K534"/>
    <mergeCell ref="N534:O534"/>
    <mergeCell ref="Q534:R534"/>
    <mergeCell ref="B535:G535"/>
    <mergeCell ref="H535:K535"/>
    <mergeCell ref="N535:O535"/>
    <mergeCell ref="Q535:R535"/>
    <mergeCell ref="B532:G532"/>
    <mergeCell ref="H532:K532"/>
    <mergeCell ref="N532:O532"/>
    <mergeCell ref="Q532:R532"/>
    <mergeCell ref="B533:G533"/>
    <mergeCell ref="H533:K533"/>
    <mergeCell ref="N533:O533"/>
    <mergeCell ref="Q533:R533"/>
    <mergeCell ref="B530:G530"/>
    <mergeCell ref="H530:K530"/>
    <mergeCell ref="N530:O530"/>
    <mergeCell ref="Q530:R530"/>
    <mergeCell ref="B531:G531"/>
    <mergeCell ref="H531:K531"/>
    <mergeCell ref="N531:O531"/>
    <mergeCell ref="Q531:R531"/>
    <mergeCell ref="B528:G528"/>
    <mergeCell ref="H528:K528"/>
    <mergeCell ref="N528:O528"/>
    <mergeCell ref="Q528:R528"/>
    <mergeCell ref="B529:G529"/>
    <mergeCell ref="H529:K529"/>
    <mergeCell ref="N529:O529"/>
    <mergeCell ref="Q529:R529"/>
    <mergeCell ref="B526:G526"/>
    <mergeCell ref="H526:K526"/>
    <mergeCell ref="N526:O526"/>
    <mergeCell ref="Q526:R526"/>
    <mergeCell ref="B527:G527"/>
    <mergeCell ref="H527:K527"/>
    <mergeCell ref="N527:O527"/>
    <mergeCell ref="Q527:R527"/>
    <mergeCell ref="B524:G524"/>
    <mergeCell ref="H524:K524"/>
    <mergeCell ref="N524:O524"/>
    <mergeCell ref="Q524:R524"/>
    <mergeCell ref="B525:G525"/>
    <mergeCell ref="H525:K525"/>
    <mergeCell ref="N525:O525"/>
    <mergeCell ref="Q525:R525"/>
    <mergeCell ref="B522:G522"/>
    <mergeCell ref="H522:K522"/>
    <mergeCell ref="N522:O522"/>
    <mergeCell ref="Q522:R522"/>
    <mergeCell ref="B523:G523"/>
    <mergeCell ref="H523:K523"/>
    <mergeCell ref="N523:O523"/>
    <mergeCell ref="Q523:R523"/>
    <mergeCell ref="B520:G520"/>
    <mergeCell ref="H520:K520"/>
    <mergeCell ref="N520:O520"/>
    <mergeCell ref="Q520:R520"/>
    <mergeCell ref="B521:G521"/>
    <mergeCell ref="H521:K521"/>
    <mergeCell ref="N521:O521"/>
    <mergeCell ref="Q521:R521"/>
    <mergeCell ref="B518:G518"/>
    <mergeCell ref="H518:K518"/>
    <mergeCell ref="N518:O518"/>
    <mergeCell ref="Q518:R518"/>
    <mergeCell ref="B519:G519"/>
    <mergeCell ref="H519:K519"/>
    <mergeCell ref="N519:O519"/>
    <mergeCell ref="Q519:R519"/>
    <mergeCell ref="B516:G516"/>
    <mergeCell ref="H516:K516"/>
    <mergeCell ref="N516:O516"/>
    <mergeCell ref="Q516:R516"/>
    <mergeCell ref="B517:G517"/>
    <mergeCell ref="H517:K517"/>
    <mergeCell ref="N517:O517"/>
    <mergeCell ref="Q517:R517"/>
    <mergeCell ref="B514:G514"/>
    <mergeCell ref="H514:K514"/>
    <mergeCell ref="N514:O514"/>
    <mergeCell ref="Q514:R514"/>
    <mergeCell ref="B515:G515"/>
    <mergeCell ref="H515:K515"/>
    <mergeCell ref="N515:O515"/>
    <mergeCell ref="Q515:R515"/>
    <mergeCell ref="B512:G512"/>
    <mergeCell ref="H512:K512"/>
    <mergeCell ref="N512:O512"/>
    <mergeCell ref="Q512:R512"/>
    <mergeCell ref="B513:G513"/>
    <mergeCell ref="H513:K513"/>
    <mergeCell ref="N513:O513"/>
    <mergeCell ref="Q513:R513"/>
    <mergeCell ref="B510:G510"/>
    <mergeCell ref="H510:K510"/>
    <mergeCell ref="N510:O510"/>
    <mergeCell ref="Q510:R510"/>
    <mergeCell ref="B511:G511"/>
    <mergeCell ref="H511:K511"/>
    <mergeCell ref="N511:O511"/>
    <mergeCell ref="Q511:R511"/>
    <mergeCell ref="B508:G508"/>
    <mergeCell ref="H508:K508"/>
    <mergeCell ref="N508:O508"/>
    <mergeCell ref="Q508:R508"/>
    <mergeCell ref="B509:G509"/>
    <mergeCell ref="H509:K509"/>
    <mergeCell ref="N509:O509"/>
    <mergeCell ref="Q509:R509"/>
    <mergeCell ref="B506:G506"/>
    <mergeCell ref="H506:K506"/>
    <mergeCell ref="N506:O506"/>
    <mergeCell ref="Q506:R506"/>
    <mergeCell ref="B507:G507"/>
    <mergeCell ref="H507:K507"/>
    <mergeCell ref="N507:O507"/>
    <mergeCell ref="Q507:R507"/>
    <mergeCell ref="B504:G504"/>
    <mergeCell ref="H504:K504"/>
    <mergeCell ref="N504:O504"/>
    <mergeCell ref="Q504:R504"/>
    <mergeCell ref="B505:G505"/>
    <mergeCell ref="H505:K505"/>
    <mergeCell ref="N505:O505"/>
    <mergeCell ref="Q505:R505"/>
    <mergeCell ref="B502:G502"/>
    <mergeCell ref="H502:K502"/>
    <mergeCell ref="N502:O502"/>
    <mergeCell ref="Q502:R502"/>
    <mergeCell ref="B503:G503"/>
    <mergeCell ref="H503:K503"/>
    <mergeCell ref="N503:O503"/>
    <mergeCell ref="Q503:R503"/>
    <mergeCell ref="B500:G500"/>
    <mergeCell ref="H500:K500"/>
    <mergeCell ref="N500:O500"/>
    <mergeCell ref="Q500:R500"/>
    <mergeCell ref="B501:G501"/>
    <mergeCell ref="H501:K501"/>
    <mergeCell ref="N501:O501"/>
    <mergeCell ref="Q501:R501"/>
    <mergeCell ref="B498:G498"/>
    <mergeCell ref="H498:K498"/>
    <mergeCell ref="N498:O498"/>
    <mergeCell ref="Q498:R498"/>
    <mergeCell ref="B499:G499"/>
    <mergeCell ref="H499:K499"/>
    <mergeCell ref="N499:O499"/>
    <mergeCell ref="Q499:R499"/>
    <mergeCell ref="B496:G496"/>
    <mergeCell ref="H496:K496"/>
    <mergeCell ref="N496:O496"/>
    <mergeCell ref="Q496:R496"/>
    <mergeCell ref="B497:G497"/>
    <mergeCell ref="H497:K497"/>
    <mergeCell ref="N497:O497"/>
    <mergeCell ref="Q497:R497"/>
    <mergeCell ref="B494:G494"/>
    <mergeCell ref="H494:K494"/>
    <mergeCell ref="N494:O494"/>
    <mergeCell ref="Q494:R494"/>
    <mergeCell ref="B495:G495"/>
    <mergeCell ref="H495:K495"/>
    <mergeCell ref="N495:O495"/>
    <mergeCell ref="Q495:R495"/>
    <mergeCell ref="B492:G492"/>
    <mergeCell ref="H492:K492"/>
    <mergeCell ref="N492:O492"/>
    <mergeCell ref="Q492:R492"/>
    <mergeCell ref="B493:G493"/>
    <mergeCell ref="H493:K493"/>
    <mergeCell ref="N493:O493"/>
    <mergeCell ref="Q493:R493"/>
    <mergeCell ref="B490:G490"/>
    <mergeCell ref="H490:K490"/>
    <mergeCell ref="N490:O490"/>
    <mergeCell ref="Q490:R490"/>
    <mergeCell ref="B491:G491"/>
    <mergeCell ref="H491:K491"/>
    <mergeCell ref="N491:O491"/>
    <mergeCell ref="Q491:R491"/>
    <mergeCell ref="B488:G488"/>
    <mergeCell ref="H488:K488"/>
    <mergeCell ref="N488:O488"/>
    <mergeCell ref="Q488:R488"/>
    <mergeCell ref="B489:G489"/>
    <mergeCell ref="H489:K489"/>
    <mergeCell ref="N489:O489"/>
    <mergeCell ref="Q489:R489"/>
    <mergeCell ref="B486:G486"/>
    <mergeCell ref="H486:K486"/>
    <mergeCell ref="N486:O486"/>
    <mergeCell ref="Q486:R486"/>
    <mergeCell ref="B487:G487"/>
    <mergeCell ref="H487:K487"/>
    <mergeCell ref="N487:O487"/>
    <mergeCell ref="Q487:R487"/>
    <mergeCell ref="B484:G484"/>
    <mergeCell ref="H484:K484"/>
    <mergeCell ref="N484:O484"/>
    <mergeCell ref="Q484:R484"/>
    <mergeCell ref="B485:G485"/>
    <mergeCell ref="H485:K485"/>
    <mergeCell ref="N485:O485"/>
    <mergeCell ref="Q485:R485"/>
    <mergeCell ref="B482:G482"/>
    <mergeCell ref="H482:K482"/>
    <mergeCell ref="N482:O482"/>
    <mergeCell ref="Q482:R482"/>
    <mergeCell ref="B483:G483"/>
    <mergeCell ref="H483:K483"/>
    <mergeCell ref="N483:O483"/>
    <mergeCell ref="Q483:R483"/>
    <mergeCell ref="B480:G480"/>
    <mergeCell ref="H480:K480"/>
    <mergeCell ref="N480:O480"/>
    <mergeCell ref="Q480:R480"/>
    <mergeCell ref="B481:G481"/>
    <mergeCell ref="H481:K481"/>
    <mergeCell ref="N481:O481"/>
    <mergeCell ref="Q481:R481"/>
    <mergeCell ref="B478:G478"/>
    <mergeCell ref="H478:K478"/>
    <mergeCell ref="N478:O478"/>
    <mergeCell ref="Q478:R478"/>
    <mergeCell ref="B479:G479"/>
    <mergeCell ref="H479:K479"/>
    <mergeCell ref="N479:O479"/>
    <mergeCell ref="Q479:R479"/>
    <mergeCell ref="B476:G476"/>
    <mergeCell ref="H476:K476"/>
    <mergeCell ref="N476:O476"/>
    <mergeCell ref="Q476:R476"/>
    <mergeCell ref="B477:G477"/>
    <mergeCell ref="H477:K477"/>
    <mergeCell ref="N477:O477"/>
    <mergeCell ref="Q477:R477"/>
    <mergeCell ref="B474:G474"/>
    <mergeCell ref="H474:K474"/>
    <mergeCell ref="N474:O474"/>
    <mergeCell ref="Q474:R474"/>
    <mergeCell ref="B475:G475"/>
    <mergeCell ref="H475:K475"/>
    <mergeCell ref="N475:O475"/>
    <mergeCell ref="Q475:R475"/>
    <mergeCell ref="B472:G472"/>
    <mergeCell ref="H472:K472"/>
    <mergeCell ref="N472:O472"/>
    <mergeCell ref="Q472:R472"/>
    <mergeCell ref="B473:G473"/>
    <mergeCell ref="H473:K473"/>
    <mergeCell ref="N473:O473"/>
    <mergeCell ref="Q473:R473"/>
    <mergeCell ref="B470:G470"/>
    <mergeCell ref="H470:K470"/>
    <mergeCell ref="N470:O470"/>
    <mergeCell ref="Q470:R470"/>
    <mergeCell ref="B471:G471"/>
    <mergeCell ref="H471:K471"/>
    <mergeCell ref="N471:O471"/>
    <mergeCell ref="Q471:R471"/>
    <mergeCell ref="B468:G468"/>
    <mergeCell ref="H468:K468"/>
    <mergeCell ref="N468:O468"/>
    <mergeCell ref="Q468:R468"/>
    <mergeCell ref="B469:G469"/>
    <mergeCell ref="H469:K469"/>
    <mergeCell ref="N469:O469"/>
    <mergeCell ref="Q469:R469"/>
    <mergeCell ref="B466:G466"/>
    <mergeCell ref="H466:K466"/>
    <mergeCell ref="N466:O466"/>
    <mergeCell ref="Q466:R466"/>
    <mergeCell ref="B467:G467"/>
    <mergeCell ref="H467:K467"/>
    <mergeCell ref="N467:O467"/>
    <mergeCell ref="Q467:R467"/>
    <mergeCell ref="B464:G464"/>
    <mergeCell ref="H464:K464"/>
    <mergeCell ref="N464:O464"/>
    <mergeCell ref="Q464:R464"/>
    <mergeCell ref="B465:G465"/>
    <mergeCell ref="H465:K465"/>
    <mergeCell ref="N465:O465"/>
    <mergeCell ref="Q465:R465"/>
    <mergeCell ref="B462:G462"/>
    <mergeCell ref="H462:K462"/>
    <mergeCell ref="N462:O462"/>
    <mergeCell ref="Q462:R462"/>
    <mergeCell ref="B463:G463"/>
    <mergeCell ref="H463:K463"/>
    <mergeCell ref="N463:O463"/>
    <mergeCell ref="Q463:R463"/>
    <mergeCell ref="B460:G460"/>
    <mergeCell ref="H460:K460"/>
    <mergeCell ref="N460:O460"/>
    <mergeCell ref="Q460:R460"/>
    <mergeCell ref="B461:G461"/>
    <mergeCell ref="H461:K461"/>
    <mergeCell ref="N461:O461"/>
    <mergeCell ref="Q461:R461"/>
    <mergeCell ref="B458:G458"/>
    <mergeCell ref="H458:K458"/>
    <mergeCell ref="N458:O458"/>
    <mergeCell ref="Q458:R458"/>
    <mergeCell ref="B459:G459"/>
    <mergeCell ref="H459:K459"/>
    <mergeCell ref="N459:O459"/>
    <mergeCell ref="Q459:R459"/>
    <mergeCell ref="B456:G456"/>
    <mergeCell ref="H456:K456"/>
    <mergeCell ref="N456:O456"/>
    <mergeCell ref="Q456:R456"/>
    <mergeCell ref="B457:G457"/>
    <mergeCell ref="H457:K457"/>
    <mergeCell ref="N457:O457"/>
    <mergeCell ref="Q457:R457"/>
    <mergeCell ref="B454:G454"/>
    <mergeCell ref="H454:K454"/>
    <mergeCell ref="N454:O454"/>
    <mergeCell ref="Q454:R454"/>
    <mergeCell ref="B455:G455"/>
    <mergeCell ref="H455:K455"/>
    <mergeCell ref="N455:O455"/>
    <mergeCell ref="Q455:R455"/>
    <mergeCell ref="B452:G452"/>
    <mergeCell ref="H452:K452"/>
    <mergeCell ref="N452:O452"/>
    <mergeCell ref="Q452:R452"/>
    <mergeCell ref="B453:G453"/>
    <mergeCell ref="H453:K453"/>
    <mergeCell ref="N453:O453"/>
    <mergeCell ref="Q453:R453"/>
    <mergeCell ref="B450:G450"/>
    <mergeCell ref="H450:K450"/>
    <mergeCell ref="N450:O450"/>
    <mergeCell ref="Q450:R450"/>
    <mergeCell ref="B451:G451"/>
    <mergeCell ref="H451:K451"/>
    <mergeCell ref="N451:O451"/>
    <mergeCell ref="Q451:R451"/>
    <mergeCell ref="B448:G448"/>
    <mergeCell ref="H448:K448"/>
    <mergeCell ref="N448:O448"/>
    <mergeCell ref="Q448:R448"/>
    <mergeCell ref="B449:G449"/>
    <mergeCell ref="H449:K449"/>
    <mergeCell ref="N449:O449"/>
    <mergeCell ref="Q449:R449"/>
    <mergeCell ref="B446:G446"/>
    <mergeCell ref="H446:K446"/>
    <mergeCell ref="N446:O446"/>
    <mergeCell ref="Q446:R446"/>
    <mergeCell ref="B447:G447"/>
    <mergeCell ref="H447:K447"/>
    <mergeCell ref="N447:O447"/>
    <mergeCell ref="Q447:R447"/>
    <mergeCell ref="B444:G444"/>
    <mergeCell ref="H444:K444"/>
    <mergeCell ref="N444:O444"/>
    <mergeCell ref="Q444:R444"/>
    <mergeCell ref="B445:G445"/>
    <mergeCell ref="H445:K445"/>
    <mergeCell ref="N445:O445"/>
    <mergeCell ref="Q445:R445"/>
    <mergeCell ref="B442:G442"/>
    <mergeCell ref="H442:K442"/>
    <mergeCell ref="N442:O442"/>
    <mergeCell ref="Q442:R442"/>
    <mergeCell ref="B443:G443"/>
    <mergeCell ref="H443:K443"/>
    <mergeCell ref="N443:O443"/>
    <mergeCell ref="Q443:R443"/>
    <mergeCell ref="B440:G440"/>
    <mergeCell ref="H440:K440"/>
    <mergeCell ref="N440:O440"/>
    <mergeCell ref="Q440:R440"/>
    <mergeCell ref="B441:G441"/>
    <mergeCell ref="H441:K441"/>
    <mergeCell ref="N441:O441"/>
    <mergeCell ref="Q441:R441"/>
    <mergeCell ref="B438:G438"/>
    <mergeCell ref="H438:K438"/>
    <mergeCell ref="N438:O438"/>
    <mergeCell ref="Q438:R438"/>
    <mergeCell ref="B439:G439"/>
    <mergeCell ref="H439:K439"/>
    <mergeCell ref="N439:O439"/>
    <mergeCell ref="Q439:R439"/>
    <mergeCell ref="B436:G436"/>
    <mergeCell ref="H436:K436"/>
    <mergeCell ref="N436:O436"/>
    <mergeCell ref="Q436:R436"/>
    <mergeCell ref="B437:G437"/>
    <mergeCell ref="H437:K437"/>
    <mergeCell ref="N437:O437"/>
    <mergeCell ref="Q437:R437"/>
    <mergeCell ref="B434:G434"/>
    <mergeCell ref="H434:K434"/>
    <mergeCell ref="N434:O434"/>
    <mergeCell ref="Q434:R434"/>
    <mergeCell ref="B435:G435"/>
    <mergeCell ref="H435:K435"/>
    <mergeCell ref="N435:O435"/>
    <mergeCell ref="Q435:R435"/>
    <mergeCell ref="B432:G432"/>
    <mergeCell ref="H432:K432"/>
    <mergeCell ref="N432:O432"/>
    <mergeCell ref="Q432:R432"/>
    <mergeCell ref="B433:G433"/>
    <mergeCell ref="H433:K433"/>
    <mergeCell ref="N433:O433"/>
    <mergeCell ref="Q433:R433"/>
    <mergeCell ref="B430:G430"/>
    <mergeCell ref="H430:K430"/>
    <mergeCell ref="N430:O430"/>
    <mergeCell ref="Q430:R430"/>
    <mergeCell ref="B431:G431"/>
    <mergeCell ref="H431:K431"/>
    <mergeCell ref="N431:O431"/>
    <mergeCell ref="Q431:R431"/>
    <mergeCell ref="B428:G428"/>
    <mergeCell ref="H428:K428"/>
    <mergeCell ref="N428:O428"/>
    <mergeCell ref="Q428:R428"/>
    <mergeCell ref="B429:G429"/>
    <mergeCell ref="H429:K429"/>
    <mergeCell ref="N429:O429"/>
    <mergeCell ref="Q429:R429"/>
    <mergeCell ref="B426:G426"/>
    <mergeCell ref="H426:K426"/>
    <mergeCell ref="N426:O426"/>
    <mergeCell ref="Q426:R426"/>
    <mergeCell ref="B427:G427"/>
    <mergeCell ref="H427:K427"/>
    <mergeCell ref="N427:O427"/>
    <mergeCell ref="Q427:R427"/>
    <mergeCell ref="B424:G424"/>
    <mergeCell ref="H424:K424"/>
    <mergeCell ref="N424:O424"/>
    <mergeCell ref="Q424:R424"/>
    <mergeCell ref="B425:G425"/>
    <mergeCell ref="H425:K425"/>
    <mergeCell ref="N425:O425"/>
    <mergeCell ref="Q425:R425"/>
    <mergeCell ref="B422:G422"/>
    <mergeCell ref="H422:K422"/>
    <mergeCell ref="N422:O422"/>
    <mergeCell ref="Q422:R422"/>
    <mergeCell ref="B423:G423"/>
    <mergeCell ref="H423:K423"/>
    <mergeCell ref="N423:O423"/>
    <mergeCell ref="Q423:R423"/>
    <mergeCell ref="B420:G420"/>
    <mergeCell ref="H420:K420"/>
    <mergeCell ref="N420:O420"/>
    <mergeCell ref="Q420:R420"/>
    <mergeCell ref="B421:G421"/>
    <mergeCell ref="H421:K421"/>
    <mergeCell ref="N421:O421"/>
    <mergeCell ref="Q421:R421"/>
    <mergeCell ref="B418:G418"/>
    <mergeCell ref="H418:K418"/>
    <mergeCell ref="N418:O418"/>
    <mergeCell ref="Q418:R418"/>
    <mergeCell ref="B419:G419"/>
    <mergeCell ref="H419:K419"/>
    <mergeCell ref="N419:O419"/>
    <mergeCell ref="Q419:R419"/>
    <mergeCell ref="B416:G416"/>
    <mergeCell ref="H416:K416"/>
    <mergeCell ref="N416:O416"/>
    <mergeCell ref="Q416:R416"/>
    <mergeCell ref="B417:G417"/>
    <mergeCell ref="H417:K417"/>
    <mergeCell ref="N417:O417"/>
    <mergeCell ref="Q417:R417"/>
    <mergeCell ref="B414:G414"/>
    <mergeCell ref="H414:K414"/>
    <mergeCell ref="N414:O414"/>
    <mergeCell ref="Q414:R414"/>
    <mergeCell ref="B415:G415"/>
    <mergeCell ref="H415:K415"/>
    <mergeCell ref="N415:O415"/>
    <mergeCell ref="Q415:R415"/>
    <mergeCell ref="B412:G412"/>
    <mergeCell ref="H412:K412"/>
    <mergeCell ref="N412:O412"/>
    <mergeCell ref="Q412:R412"/>
    <mergeCell ref="B413:G413"/>
    <mergeCell ref="H413:K413"/>
    <mergeCell ref="N413:O413"/>
    <mergeCell ref="Q413:R413"/>
    <mergeCell ref="B410:G410"/>
    <mergeCell ref="H410:K410"/>
    <mergeCell ref="N410:O410"/>
    <mergeCell ref="Q410:R410"/>
    <mergeCell ref="B411:G411"/>
    <mergeCell ref="H411:K411"/>
    <mergeCell ref="N411:O411"/>
    <mergeCell ref="Q411:R411"/>
    <mergeCell ref="B408:G408"/>
    <mergeCell ref="H408:K408"/>
    <mergeCell ref="N408:O408"/>
    <mergeCell ref="Q408:R408"/>
    <mergeCell ref="B409:G409"/>
    <mergeCell ref="H409:K409"/>
    <mergeCell ref="N409:O409"/>
    <mergeCell ref="Q409:R409"/>
    <mergeCell ref="B406:G406"/>
    <mergeCell ref="H406:K406"/>
    <mergeCell ref="N406:O406"/>
    <mergeCell ref="Q406:R406"/>
    <mergeCell ref="B407:G407"/>
    <mergeCell ref="H407:K407"/>
    <mergeCell ref="N407:O407"/>
    <mergeCell ref="Q407:R407"/>
    <mergeCell ref="B404:G404"/>
    <mergeCell ref="H404:K404"/>
    <mergeCell ref="N404:O404"/>
    <mergeCell ref="Q404:R404"/>
    <mergeCell ref="B405:G405"/>
    <mergeCell ref="H405:K405"/>
    <mergeCell ref="N405:O405"/>
    <mergeCell ref="Q405:R405"/>
    <mergeCell ref="B402:G402"/>
    <mergeCell ref="H402:K402"/>
    <mergeCell ref="N402:O402"/>
    <mergeCell ref="Q402:R402"/>
    <mergeCell ref="B403:G403"/>
    <mergeCell ref="H403:K403"/>
    <mergeCell ref="N403:O403"/>
    <mergeCell ref="Q403:R403"/>
    <mergeCell ref="B400:G400"/>
    <mergeCell ref="H400:K400"/>
    <mergeCell ref="N400:O400"/>
    <mergeCell ref="Q400:R400"/>
    <mergeCell ref="B401:G401"/>
    <mergeCell ref="H401:K401"/>
    <mergeCell ref="N401:O401"/>
    <mergeCell ref="Q401:R401"/>
    <mergeCell ref="B398:G398"/>
    <mergeCell ref="H398:K398"/>
    <mergeCell ref="N398:O398"/>
    <mergeCell ref="Q398:R398"/>
    <mergeCell ref="B399:G399"/>
    <mergeCell ref="H399:K399"/>
    <mergeCell ref="N399:O399"/>
    <mergeCell ref="Q399:R399"/>
    <mergeCell ref="B396:G396"/>
    <mergeCell ref="H396:K396"/>
    <mergeCell ref="N396:O396"/>
    <mergeCell ref="Q396:R396"/>
    <mergeCell ref="B397:G397"/>
    <mergeCell ref="H397:K397"/>
    <mergeCell ref="N397:O397"/>
    <mergeCell ref="Q397:R397"/>
    <mergeCell ref="B394:G394"/>
    <mergeCell ref="H394:K394"/>
    <mergeCell ref="N394:O394"/>
    <mergeCell ref="Q394:R394"/>
    <mergeCell ref="B395:G395"/>
    <mergeCell ref="H395:K395"/>
    <mergeCell ref="N395:O395"/>
    <mergeCell ref="Q395:R395"/>
    <mergeCell ref="B392:G392"/>
    <mergeCell ref="H392:K392"/>
    <mergeCell ref="N392:O392"/>
    <mergeCell ref="Q392:R392"/>
    <mergeCell ref="B393:G393"/>
    <mergeCell ref="H393:K393"/>
    <mergeCell ref="N393:O393"/>
    <mergeCell ref="Q393:R393"/>
    <mergeCell ref="B390:G390"/>
    <mergeCell ref="H390:K390"/>
    <mergeCell ref="N390:O390"/>
    <mergeCell ref="Q390:R390"/>
    <mergeCell ref="B391:G391"/>
    <mergeCell ref="H391:K391"/>
    <mergeCell ref="N391:O391"/>
    <mergeCell ref="Q391:R391"/>
    <mergeCell ref="B388:G388"/>
    <mergeCell ref="H388:K388"/>
    <mergeCell ref="N388:O388"/>
    <mergeCell ref="Q388:R388"/>
    <mergeCell ref="B389:G389"/>
    <mergeCell ref="H389:K389"/>
    <mergeCell ref="N389:O389"/>
    <mergeCell ref="Q389:R389"/>
    <mergeCell ref="B386:G386"/>
    <mergeCell ref="H386:K386"/>
    <mergeCell ref="N386:O386"/>
    <mergeCell ref="Q386:R386"/>
    <mergeCell ref="B387:G387"/>
    <mergeCell ref="H387:K387"/>
    <mergeCell ref="N387:O387"/>
    <mergeCell ref="Q387:R387"/>
    <mergeCell ref="B384:G384"/>
    <mergeCell ref="H384:K384"/>
    <mergeCell ref="N384:O384"/>
    <mergeCell ref="Q384:R384"/>
    <mergeCell ref="B385:G385"/>
    <mergeCell ref="H385:K385"/>
    <mergeCell ref="N385:O385"/>
    <mergeCell ref="Q385:R385"/>
    <mergeCell ref="B382:G382"/>
    <mergeCell ref="H382:K382"/>
    <mergeCell ref="N382:O382"/>
    <mergeCell ref="Q382:R382"/>
    <mergeCell ref="B383:G383"/>
    <mergeCell ref="H383:K383"/>
    <mergeCell ref="N383:O383"/>
    <mergeCell ref="Q383:R383"/>
    <mergeCell ref="B380:G380"/>
    <mergeCell ref="H380:K380"/>
    <mergeCell ref="N380:O380"/>
    <mergeCell ref="Q380:R380"/>
    <mergeCell ref="B381:G381"/>
    <mergeCell ref="H381:K381"/>
    <mergeCell ref="N381:O381"/>
    <mergeCell ref="Q381:R381"/>
    <mergeCell ref="B378:G378"/>
    <mergeCell ref="H378:K378"/>
    <mergeCell ref="N378:O378"/>
    <mergeCell ref="Q378:R378"/>
    <mergeCell ref="B379:G379"/>
    <mergeCell ref="H379:K379"/>
    <mergeCell ref="N379:O379"/>
    <mergeCell ref="Q379:R379"/>
    <mergeCell ref="B376:G376"/>
    <mergeCell ref="H376:K376"/>
    <mergeCell ref="N376:O376"/>
    <mergeCell ref="Q376:R376"/>
    <mergeCell ref="B377:G377"/>
    <mergeCell ref="H377:K377"/>
    <mergeCell ref="N377:O377"/>
    <mergeCell ref="Q377:R377"/>
    <mergeCell ref="B374:G374"/>
    <mergeCell ref="H374:K374"/>
    <mergeCell ref="N374:O374"/>
    <mergeCell ref="Q374:R374"/>
    <mergeCell ref="B375:G375"/>
    <mergeCell ref="H375:K375"/>
    <mergeCell ref="N375:O375"/>
    <mergeCell ref="Q375:R375"/>
    <mergeCell ref="B372:G372"/>
    <mergeCell ref="H372:K372"/>
    <mergeCell ref="N372:O372"/>
    <mergeCell ref="Q372:R372"/>
    <mergeCell ref="B373:G373"/>
    <mergeCell ref="H373:K373"/>
    <mergeCell ref="N373:O373"/>
    <mergeCell ref="Q373:R373"/>
    <mergeCell ref="B370:G370"/>
    <mergeCell ref="H370:K370"/>
    <mergeCell ref="N370:O370"/>
    <mergeCell ref="Q370:R370"/>
    <mergeCell ref="B371:G371"/>
    <mergeCell ref="H371:K371"/>
    <mergeCell ref="N371:O371"/>
    <mergeCell ref="Q371:R371"/>
    <mergeCell ref="B368:G368"/>
    <mergeCell ref="H368:K368"/>
    <mergeCell ref="N368:O368"/>
    <mergeCell ref="Q368:R368"/>
    <mergeCell ref="B369:G369"/>
    <mergeCell ref="H369:K369"/>
    <mergeCell ref="N369:O369"/>
    <mergeCell ref="Q369:R369"/>
    <mergeCell ref="B366:G366"/>
    <mergeCell ref="H366:K366"/>
    <mergeCell ref="N366:O366"/>
    <mergeCell ref="Q366:R366"/>
    <mergeCell ref="B367:G367"/>
    <mergeCell ref="H367:K367"/>
    <mergeCell ref="N367:O367"/>
    <mergeCell ref="Q367:R367"/>
    <mergeCell ref="B364:G364"/>
    <mergeCell ref="H364:K364"/>
    <mergeCell ref="N364:O364"/>
    <mergeCell ref="Q364:R364"/>
    <mergeCell ref="B365:G365"/>
    <mergeCell ref="H365:K365"/>
    <mergeCell ref="N365:O365"/>
    <mergeCell ref="Q365:R365"/>
    <mergeCell ref="B362:G362"/>
    <mergeCell ref="H362:K362"/>
    <mergeCell ref="N362:O362"/>
    <mergeCell ref="Q362:R362"/>
    <mergeCell ref="B363:G363"/>
    <mergeCell ref="H363:K363"/>
    <mergeCell ref="N363:O363"/>
    <mergeCell ref="Q363:R363"/>
    <mergeCell ref="B360:G360"/>
    <mergeCell ref="H360:K360"/>
    <mergeCell ref="N360:O360"/>
    <mergeCell ref="Q360:R360"/>
    <mergeCell ref="B361:G361"/>
    <mergeCell ref="H361:K361"/>
    <mergeCell ref="N361:O361"/>
    <mergeCell ref="Q361:R361"/>
    <mergeCell ref="B358:G358"/>
    <mergeCell ref="H358:K358"/>
    <mergeCell ref="N358:O358"/>
    <mergeCell ref="Q358:R358"/>
    <mergeCell ref="B359:G359"/>
    <mergeCell ref="H359:K359"/>
    <mergeCell ref="N359:O359"/>
    <mergeCell ref="Q359:R359"/>
    <mergeCell ref="B356:G356"/>
    <mergeCell ref="H356:K356"/>
    <mergeCell ref="N356:O356"/>
    <mergeCell ref="Q356:R356"/>
    <mergeCell ref="B357:G357"/>
    <mergeCell ref="H357:K357"/>
    <mergeCell ref="N357:O357"/>
    <mergeCell ref="Q357:R357"/>
    <mergeCell ref="B354:G354"/>
    <mergeCell ref="H354:K354"/>
    <mergeCell ref="N354:O354"/>
    <mergeCell ref="Q354:R354"/>
    <mergeCell ref="B355:G355"/>
    <mergeCell ref="H355:K355"/>
    <mergeCell ref="N355:O355"/>
    <mergeCell ref="Q355:R355"/>
    <mergeCell ref="B352:G352"/>
    <mergeCell ref="H352:K352"/>
    <mergeCell ref="N352:O352"/>
    <mergeCell ref="Q352:R352"/>
    <mergeCell ref="B353:G353"/>
    <mergeCell ref="H353:K353"/>
    <mergeCell ref="N353:O353"/>
    <mergeCell ref="Q353:R353"/>
    <mergeCell ref="B350:G350"/>
    <mergeCell ref="H350:K350"/>
    <mergeCell ref="N350:O350"/>
    <mergeCell ref="Q350:R350"/>
    <mergeCell ref="B351:G351"/>
    <mergeCell ref="H351:K351"/>
    <mergeCell ref="N351:O351"/>
    <mergeCell ref="Q351:R351"/>
    <mergeCell ref="B348:G348"/>
    <mergeCell ref="H348:K348"/>
    <mergeCell ref="N348:O348"/>
    <mergeCell ref="Q348:R348"/>
    <mergeCell ref="B349:G349"/>
    <mergeCell ref="H349:K349"/>
    <mergeCell ref="N349:O349"/>
    <mergeCell ref="Q349:R349"/>
    <mergeCell ref="B346:G346"/>
    <mergeCell ref="H346:K346"/>
    <mergeCell ref="N346:O346"/>
    <mergeCell ref="Q346:R346"/>
    <mergeCell ref="B347:G347"/>
    <mergeCell ref="H347:K347"/>
    <mergeCell ref="N347:O347"/>
    <mergeCell ref="Q347:R347"/>
    <mergeCell ref="B344:G344"/>
    <mergeCell ref="H344:K344"/>
    <mergeCell ref="N344:O344"/>
    <mergeCell ref="Q344:R344"/>
    <mergeCell ref="B345:G345"/>
    <mergeCell ref="H345:K345"/>
    <mergeCell ref="N345:O345"/>
    <mergeCell ref="Q345:R345"/>
    <mergeCell ref="B342:G342"/>
    <mergeCell ref="H342:K342"/>
    <mergeCell ref="N342:O342"/>
    <mergeCell ref="Q342:R342"/>
    <mergeCell ref="B343:G343"/>
    <mergeCell ref="H343:K343"/>
    <mergeCell ref="N343:O343"/>
    <mergeCell ref="Q343:R343"/>
    <mergeCell ref="B340:G340"/>
    <mergeCell ref="H340:K340"/>
    <mergeCell ref="N340:O340"/>
    <mergeCell ref="Q340:R340"/>
    <mergeCell ref="B341:G341"/>
    <mergeCell ref="H341:K341"/>
    <mergeCell ref="N341:O341"/>
    <mergeCell ref="Q341:R341"/>
    <mergeCell ref="B338:G338"/>
    <mergeCell ref="H338:K338"/>
    <mergeCell ref="N338:O338"/>
    <mergeCell ref="Q338:R338"/>
    <mergeCell ref="B339:G339"/>
    <mergeCell ref="H339:K339"/>
    <mergeCell ref="N339:O339"/>
    <mergeCell ref="Q339:R339"/>
    <mergeCell ref="B336:G336"/>
    <mergeCell ref="H336:K336"/>
    <mergeCell ref="N336:O336"/>
    <mergeCell ref="Q336:R336"/>
    <mergeCell ref="B337:G337"/>
    <mergeCell ref="H337:K337"/>
    <mergeCell ref="N337:O337"/>
    <mergeCell ref="Q337:R337"/>
    <mergeCell ref="B334:G334"/>
    <mergeCell ref="H334:K334"/>
    <mergeCell ref="N334:O334"/>
    <mergeCell ref="Q334:R334"/>
    <mergeCell ref="B335:G335"/>
    <mergeCell ref="H335:K335"/>
    <mergeCell ref="N335:O335"/>
    <mergeCell ref="Q335:R335"/>
    <mergeCell ref="B332:G332"/>
    <mergeCell ref="H332:K332"/>
    <mergeCell ref="N332:O332"/>
    <mergeCell ref="Q332:R332"/>
    <mergeCell ref="B333:G333"/>
    <mergeCell ref="H333:K333"/>
    <mergeCell ref="N333:O333"/>
    <mergeCell ref="Q333:R333"/>
    <mergeCell ref="B330:G330"/>
    <mergeCell ref="H330:K330"/>
    <mergeCell ref="N330:O330"/>
    <mergeCell ref="Q330:R330"/>
    <mergeCell ref="B331:G331"/>
    <mergeCell ref="H331:K331"/>
    <mergeCell ref="N331:O331"/>
    <mergeCell ref="Q331:R331"/>
    <mergeCell ref="B328:G328"/>
    <mergeCell ref="H328:K328"/>
    <mergeCell ref="N328:O328"/>
    <mergeCell ref="Q328:R328"/>
    <mergeCell ref="B329:G329"/>
    <mergeCell ref="H329:K329"/>
    <mergeCell ref="N329:O329"/>
    <mergeCell ref="Q329:R329"/>
    <mergeCell ref="B326:G326"/>
    <mergeCell ref="H326:K326"/>
    <mergeCell ref="N326:O326"/>
    <mergeCell ref="Q326:R326"/>
    <mergeCell ref="B327:G327"/>
    <mergeCell ref="H327:K327"/>
    <mergeCell ref="N327:O327"/>
    <mergeCell ref="Q327:R327"/>
    <mergeCell ref="B324:G324"/>
    <mergeCell ref="H324:K324"/>
    <mergeCell ref="N324:O324"/>
    <mergeCell ref="Q324:R324"/>
    <mergeCell ref="B325:G325"/>
    <mergeCell ref="H325:K325"/>
    <mergeCell ref="N325:O325"/>
    <mergeCell ref="Q325:R325"/>
    <mergeCell ref="B322:G322"/>
    <mergeCell ref="H322:K322"/>
    <mergeCell ref="N322:O322"/>
    <mergeCell ref="Q322:R322"/>
    <mergeCell ref="B323:G323"/>
    <mergeCell ref="H323:K323"/>
    <mergeCell ref="N323:O323"/>
    <mergeCell ref="Q323:R323"/>
    <mergeCell ref="B320:G320"/>
    <mergeCell ref="H320:K320"/>
    <mergeCell ref="N320:O320"/>
    <mergeCell ref="Q320:R320"/>
    <mergeCell ref="B321:G321"/>
    <mergeCell ref="H321:K321"/>
    <mergeCell ref="N321:O321"/>
    <mergeCell ref="Q321:R321"/>
    <mergeCell ref="B318:G318"/>
    <mergeCell ref="H318:K318"/>
    <mergeCell ref="N318:O318"/>
    <mergeCell ref="Q318:R318"/>
    <mergeCell ref="B319:G319"/>
    <mergeCell ref="H319:K319"/>
    <mergeCell ref="N319:O319"/>
    <mergeCell ref="Q319:R319"/>
    <mergeCell ref="B316:G316"/>
    <mergeCell ref="H316:K316"/>
    <mergeCell ref="N316:O316"/>
    <mergeCell ref="Q316:R316"/>
    <mergeCell ref="B317:G317"/>
    <mergeCell ref="H317:K317"/>
    <mergeCell ref="N317:O317"/>
    <mergeCell ref="Q317:R317"/>
    <mergeCell ref="B314:G314"/>
    <mergeCell ref="H314:K314"/>
    <mergeCell ref="N314:O314"/>
    <mergeCell ref="Q314:R314"/>
    <mergeCell ref="B315:G315"/>
    <mergeCell ref="H315:K315"/>
    <mergeCell ref="N315:O315"/>
    <mergeCell ref="Q315:R315"/>
    <mergeCell ref="B312:G312"/>
    <mergeCell ref="H312:K312"/>
    <mergeCell ref="N312:O312"/>
    <mergeCell ref="Q312:R312"/>
    <mergeCell ref="B313:G313"/>
    <mergeCell ref="H313:K313"/>
    <mergeCell ref="N313:O313"/>
    <mergeCell ref="Q313:R313"/>
    <mergeCell ref="B310:G310"/>
    <mergeCell ref="H310:K310"/>
    <mergeCell ref="N310:O310"/>
    <mergeCell ref="Q310:R310"/>
    <mergeCell ref="B311:G311"/>
    <mergeCell ref="H311:K311"/>
    <mergeCell ref="N311:O311"/>
    <mergeCell ref="Q311:R311"/>
    <mergeCell ref="B308:G308"/>
    <mergeCell ref="H308:K308"/>
    <mergeCell ref="N308:O308"/>
    <mergeCell ref="Q308:R308"/>
    <mergeCell ref="B309:G309"/>
    <mergeCell ref="H309:K309"/>
    <mergeCell ref="N309:O309"/>
    <mergeCell ref="Q309:R309"/>
    <mergeCell ref="B306:G306"/>
    <mergeCell ref="H306:K306"/>
    <mergeCell ref="N306:O306"/>
    <mergeCell ref="Q306:R306"/>
    <mergeCell ref="B307:G307"/>
    <mergeCell ref="H307:K307"/>
    <mergeCell ref="N307:O307"/>
    <mergeCell ref="Q307:R307"/>
    <mergeCell ref="B304:G304"/>
    <mergeCell ref="H304:K304"/>
    <mergeCell ref="N304:O304"/>
    <mergeCell ref="Q304:R304"/>
    <mergeCell ref="B305:G305"/>
    <mergeCell ref="H305:K305"/>
    <mergeCell ref="N305:O305"/>
    <mergeCell ref="Q305:R305"/>
    <mergeCell ref="B302:G302"/>
    <mergeCell ref="H302:K302"/>
    <mergeCell ref="N302:O302"/>
    <mergeCell ref="Q302:R302"/>
    <mergeCell ref="B303:G303"/>
    <mergeCell ref="H303:K303"/>
    <mergeCell ref="N303:O303"/>
    <mergeCell ref="Q303:R303"/>
    <mergeCell ref="B300:G300"/>
    <mergeCell ref="H300:K300"/>
    <mergeCell ref="N300:O300"/>
    <mergeCell ref="Q300:R300"/>
    <mergeCell ref="B301:G301"/>
    <mergeCell ref="H301:K301"/>
    <mergeCell ref="N301:O301"/>
    <mergeCell ref="Q301:R301"/>
    <mergeCell ref="B298:G298"/>
    <mergeCell ref="H298:K298"/>
    <mergeCell ref="N298:O298"/>
    <mergeCell ref="Q298:R298"/>
    <mergeCell ref="B299:G299"/>
    <mergeCell ref="H299:K299"/>
    <mergeCell ref="N299:O299"/>
    <mergeCell ref="Q299:R299"/>
    <mergeCell ref="B296:G296"/>
    <mergeCell ref="H296:K296"/>
    <mergeCell ref="N296:O296"/>
    <mergeCell ref="Q296:R296"/>
    <mergeCell ref="B297:G297"/>
    <mergeCell ref="H297:K297"/>
    <mergeCell ref="N297:O297"/>
    <mergeCell ref="Q297:R297"/>
    <mergeCell ref="B294:G294"/>
    <mergeCell ref="H294:K294"/>
    <mergeCell ref="N294:O294"/>
    <mergeCell ref="Q294:R294"/>
    <mergeCell ref="B295:G295"/>
    <mergeCell ref="H295:K295"/>
    <mergeCell ref="N295:O295"/>
    <mergeCell ref="Q295:R295"/>
    <mergeCell ref="B292:G292"/>
    <mergeCell ref="H292:K292"/>
    <mergeCell ref="N292:O292"/>
    <mergeCell ref="Q292:R292"/>
    <mergeCell ref="B293:G293"/>
    <mergeCell ref="H293:K293"/>
    <mergeCell ref="N293:O293"/>
    <mergeCell ref="Q293:R293"/>
    <mergeCell ref="B290:G290"/>
    <mergeCell ref="H290:K290"/>
    <mergeCell ref="N290:O290"/>
    <mergeCell ref="Q290:R290"/>
    <mergeCell ref="B291:G291"/>
    <mergeCell ref="H291:K291"/>
    <mergeCell ref="N291:O291"/>
    <mergeCell ref="Q291:R291"/>
    <mergeCell ref="B288:G288"/>
    <mergeCell ref="H288:K288"/>
    <mergeCell ref="N288:O288"/>
    <mergeCell ref="Q288:R288"/>
    <mergeCell ref="B289:G289"/>
    <mergeCell ref="H289:K289"/>
    <mergeCell ref="N289:O289"/>
    <mergeCell ref="Q289:R289"/>
    <mergeCell ref="B286:G286"/>
    <mergeCell ref="H286:K286"/>
    <mergeCell ref="N286:O286"/>
    <mergeCell ref="Q286:R286"/>
    <mergeCell ref="B287:G287"/>
    <mergeCell ref="H287:K287"/>
    <mergeCell ref="N287:O287"/>
    <mergeCell ref="Q287:R287"/>
    <mergeCell ref="B284:G284"/>
    <mergeCell ref="H284:K284"/>
    <mergeCell ref="N284:O284"/>
    <mergeCell ref="Q284:R284"/>
    <mergeCell ref="B285:G285"/>
    <mergeCell ref="H285:K285"/>
    <mergeCell ref="N285:O285"/>
    <mergeCell ref="Q285:R285"/>
    <mergeCell ref="B282:G282"/>
    <mergeCell ref="H282:K282"/>
    <mergeCell ref="N282:O282"/>
    <mergeCell ref="Q282:R282"/>
    <mergeCell ref="B283:G283"/>
    <mergeCell ref="H283:K283"/>
    <mergeCell ref="N283:O283"/>
    <mergeCell ref="Q283:R283"/>
    <mergeCell ref="B280:G280"/>
    <mergeCell ref="H280:K280"/>
    <mergeCell ref="N280:O280"/>
    <mergeCell ref="Q280:R280"/>
    <mergeCell ref="B281:G281"/>
    <mergeCell ref="H281:K281"/>
    <mergeCell ref="N281:O281"/>
    <mergeCell ref="Q281:R281"/>
    <mergeCell ref="B278:G278"/>
    <mergeCell ref="H278:K278"/>
    <mergeCell ref="N278:O278"/>
    <mergeCell ref="Q278:R278"/>
    <mergeCell ref="B279:G279"/>
    <mergeCell ref="H279:K279"/>
    <mergeCell ref="N279:O279"/>
    <mergeCell ref="Q279:R279"/>
    <mergeCell ref="B276:G276"/>
    <mergeCell ref="H276:K276"/>
    <mergeCell ref="N276:O276"/>
    <mergeCell ref="Q276:R276"/>
    <mergeCell ref="B277:G277"/>
    <mergeCell ref="H277:K277"/>
    <mergeCell ref="N277:O277"/>
    <mergeCell ref="Q277:R277"/>
    <mergeCell ref="B274:G274"/>
    <mergeCell ref="H274:K274"/>
    <mergeCell ref="N274:O274"/>
    <mergeCell ref="Q274:R274"/>
    <mergeCell ref="B275:G275"/>
    <mergeCell ref="H275:K275"/>
    <mergeCell ref="N275:O275"/>
    <mergeCell ref="Q275:R275"/>
    <mergeCell ref="B272:G272"/>
    <mergeCell ref="H272:K272"/>
    <mergeCell ref="N272:O272"/>
    <mergeCell ref="Q272:R272"/>
    <mergeCell ref="B273:G273"/>
    <mergeCell ref="H273:K273"/>
    <mergeCell ref="N273:O273"/>
    <mergeCell ref="Q273:R273"/>
    <mergeCell ref="B270:G270"/>
    <mergeCell ref="H270:K270"/>
    <mergeCell ref="N270:O270"/>
    <mergeCell ref="Q270:R270"/>
    <mergeCell ref="B271:G271"/>
    <mergeCell ref="H271:K271"/>
    <mergeCell ref="N271:O271"/>
    <mergeCell ref="Q271:R271"/>
    <mergeCell ref="B268:G268"/>
    <mergeCell ref="H268:K268"/>
    <mergeCell ref="N268:O268"/>
    <mergeCell ref="Q268:R268"/>
    <mergeCell ref="B269:G269"/>
    <mergeCell ref="H269:K269"/>
    <mergeCell ref="N269:O269"/>
    <mergeCell ref="Q269:R269"/>
    <mergeCell ref="B266:G266"/>
    <mergeCell ref="H266:K266"/>
    <mergeCell ref="N266:O266"/>
    <mergeCell ref="Q266:R266"/>
    <mergeCell ref="B267:G267"/>
    <mergeCell ref="H267:K267"/>
    <mergeCell ref="N267:O267"/>
    <mergeCell ref="Q267:R267"/>
    <mergeCell ref="B264:G264"/>
    <mergeCell ref="H264:K264"/>
    <mergeCell ref="N264:O264"/>
    <mergeCell ref="Q264:R264"/>
    <mergeCell ref="B265:G265"/>
    <mergeCell ref="H265:K265"/>
    <mergeCell ref="N265:O265"/>
    <mergeCell ref="Q265:R265"/>
    <mergeCell ref="B262:G262"/>
    <mergeCell ref="H262:K262"/>
    <mergeCell ref="N262:O262"/>
    <mergeCell ref="Q262:R262"/>
    <mergeCell ref="B263:G263"/>
    <mergeCell ref="H263:K263"/>
    <mergeCell ref="N263:O263"/>
    <mergeCell ref="Q263:R263"/>
    <mergeCell ref="B260:G260"/>
    <mergeCell ref="H260:K260"/>
    <mergeCell ref="N260:O260"/>
    <mergeCell ref="Q260:R260"/>
    <mergeCell ref="B261:G261"/>
    <mergeCell ref="H261:K261"/>
    <mergeCell ref="N261:O261"/>
    <mergeCell ref="Q261:R261"/>
    <mergeCell ref="B258:G258"/>
    <mergeCell ref="H258:K258"/>
    <mergeCell ref="N258:O258"/>
    <mergeCell ref="Q258:R258"/>
    <mergeCell ref="B259:G259"/>
    <mergeCell ref="H259:K259"/>
    <mergeCell ref="N259:O259"/>
    <mergeCell ref="Q259:R259"/>
    <mergeCell ref="B256:G256"/>
    <mergeCell ref="H256:K256"/>
    <mergeCell ref="N256:O256"/>
    <mergeCell ref="Q256:R256"/>
    <mergeCell ref="B257:G257"/>
    <mergeCell ref="H257:K257"/>
    <mergeCell ref="N257:O257"/>
    <mergeCell ref="Q257:R257"/>
    <mergeCell ref="B254:G254"/>
    <mergeCell ref="H254:K254"/>
    <mergeCell ref="N254:O254"/>
    <mergeCell ref="Q254:R254"/>
    <mergeCell ref="B255:G255"/>
    <mergeCell ref="H255:K255"/>
    <mergeCell ref="N255:O255"/>
    <mergeCell ref="Q255:R255"/>
    <mergeCell ref="B252:G252"/>
    <mergeCell ref="H252:K252"/>
    <mergeCell ref="N252:O252"/>
    <mergeCell ref="Q252:R252"/>
    <mergeCell ref="B253:G253"/>
    <mergeCell ref="H253:K253"/>
    <mergeCell ref="N253:O253"/>
    <mergeCell ref="Q253:R253"/>
    <mergeCell ref="B250:G250"/>
    <mergeCell ref="H250:K250"/>
    <mergeCell ref="N250:O250"/>
    <mergeCell ref="Q250:R250"/>
    <mergeCell ref="B251:G251"/>
    <mergeCell ref="H251:K251"/>
    <mergeCell ref="N251:O251"/>
    <mergeCell ref="Q251:R251"/>
    <mergeCell ref="B248:G248"/>
    <mergeCell ref="H248:K248"/>
    <mergeCell ref="N248:O248"/>
    <mergeCell ref="Q248:R248"/>
    <mergeCell ref="B249:G249"/>
    <mergeCell ref="H249:K249"/>
    <mergeCell ref="N249:O249"/>
    <mergeCell ref="Q249:R249"/>
    <mergeCell ref="B246:G246"/>
    <mergeCell ref="H246:K246"/>
    <mergeCell ref="N246:O246"/>
    <mergeCell ref="Q246:R246"/>
    <mergeCell ref="B247:G247"/>
    <mergeCell ref="H247:K247"/>
    <mergeCell ref="N247:O247"/>
    <mergeCell ref="Q247:R247"/>
    <mergeCell ref="B244:G244"/>
    <mergeCell ref="H244:K244"/>
    <mergeCell ref="N244:O244"/>
    <mergeCell ref="Q244:R244"/>
    <mergeCell ref="B245:G245"/>
    <mergeCell ref="H245:K245"/>
    <mergeCell ref="N245:O245"/>
    <mergeCell ref="Q245:R245"/>
    <mergeCell ref="B242:G242"/>
    <mergeCell ref="H242:K242"/>
    <mergeCell ref="N242:O242"/>
    <mergeCell ref="Q242:R242"/>
    <mergeCell ref="B243:G243"/>
    <mergeCell ref="H243:K243"/>
    <mergeCell ref="N243:O243"/>
    <mergeCell ref="Q243:R243"/>
    <mergeCell ref="B240:G240"/>
    <mergeCell ref="H240:K240"/>
    <mergeCell ref="N240:O240"/>
    <mergeCell ref="Q240:R240"/>
    <mergeCell ref="B241:G241"/>
    <mergeCell ref="H241:K241"/>
    <mergeCell ref="N241:O241"/>
    <mergeCell ref="Q241:R241"/>
    <mergeCell ref="B238:G238"/>
    <mergeCell ref="H238:K238"/>
    <mergeCell ref="N238:O238"/>
    <mergeCell ref="Q238:R238"/>
    <mergeCell ref="B239:G239"/>
    <mergeCell ref="H239:K239"/>
    <mergeCell ref="N239:O239"/>
    <mergeCell ref="Q239:R239"/>
    <mergeCell ref="B236:G236"/>
    <mergeCell ref="H236:K236"/>
    <mergeCell ref="N236:O236"/>
    <mergeCell ref="Q236:R236"/>
    <mergeCell ref="B237:G237"/>
    <mergeCell ref="H237:K237"/>
    <mergeCell ref="N237:O237"/>
    <mergeCell ref="Q237:R237"/>
    <mergeCell ref="B234:G234"/>
    <mergeCell ref="H234:K234"/>
    <mergeCell ref="N234:O234"/>
    <mergeCell ref="Q234:R234"/>
    <mergeCell ref="B235:G235"/>
    <mergeCell ref="H235:K235"/>
    <mergeCell ref="N235:O235"/>
    <mergeCell ref="Q235:R235"/>
    <mergeCell ref="B232:G232"/>
    <mergeCell ref="H232:K232"/>
    <mergeCell ref="N232:O232"/>
    <mergeCell ref="Q232:R232"/>
    <mergeCell ref="B233:G233"/>
    <mergeCell ref="H233:K233"/>
    <mergeCell ref="N233:O233"/>
    <mergeCell ref="Q233:R233"/>
    <mergeCell ref="B230:G230"/>
    <mergeCell ref="H230:K230"/>
    <mergeCell ref="N230:O230"/>
    <mergeCell ref="Q230:R230"/>
    <mergeCell ref="B231:G231"/>
    <mergeCell ref="H231:K231"/>
    <mergeCell ref="N231:O231"/>
    <mergeCell ref="Q231:R231"/>
    <mergeCell ref="B228:G228"/>
    <mergeCell ref="H228:K228"/>
    <mergeCell ref="N228:O228"/>
    <mergeCell ref="Q228:R228"/>
    <mergeCell ref="B229:G229"/>
    <mergeCell ref="H229:K229"/>
    <mergeCell ref="N229:O229"/>
    <mergeCell ref="Q229:R229"/>
    <mergeCell ref="B226:G226"/>
    <mergeCell ref="H226:K226"/>
    <mergeCell ref="N226:O226"/>
    <mergeCell ref="Q226:R226"/>
    <mergeCell ref="B227:G227"/>
    <mergeCell ref="H227:K227"/>
    <mergeCell ref="N227:O227"/>
    <mergeCell ref="Q227:R227"/>
    <mergeCell ref="B224:G224"/>
    <mergeCell ref="H224:K224"/>
    <mergeCell ref="N224:O224"/>
    <mergeCell ref="Q224:R224"/>
    <mergeCell ref="B225:G225"/>
    <mergeCell ref="H225:K225"/>
    <mergeCell ref="N225:O225"/>
    <mergeCell ref="Q225:R225"/>
    <mergeCell ref="B222:G222"/>
    <mergeCell ref="H222:K222"/>
    <mergeCell ref="N222:O222"/>
    <mergeCell ref="Q222:R222"/>
    <mergeCell ref="B223:G223"/>
    <mergeCell ref="H223:K223"/>
    <mergeCell ref="N223:O223"/>
    <mergeCell ref="Q223:R223"/>
    <mergeCell ref="B220:G220"/>
    <mergeCell ref="H220:K220"/>
    <mergeCell ref="N220:O220"/>
    <mergeCell ref="Q220:R220"/>
    <mergeCell ref="B221:G221"/>
    <mergeCell ref="H221:K221"/>
    <mergeCell ref="N221:O221"/>
    <mergeCell ref="Q221:R221"/>
    <mergeCell ref="B218:G218"/>
    <mergeCell ref="H218:K218"/>
    <mergeCell ref="N218:O218"/>
    <mergeCell ref="Q218:R218"/>
    <mergeCell ref="B219:G219"/>
    <mergeCell ref="H219:K219"/>
    <mergeCell ref="N219:O219"/>
    <mergeCell ref="Q219:R219"/>
    <mergeCell ref="B216:G216"/>
    <mergeCell ref="H216:K216"/>
    <mergeCell ref="N216:O216"/>
    <mergeCell ref="Q216:R216"/>
    <mergeCell ref="B217:G217"/>
    <mergeCell ref="H217:K217"/>
    <mergeCell ref="N217:O217"/>
    <mergeCell ref="Q217:R217"/>
    <mergeCell ref="B214:G214"/>
    <mergeCell ref="H214:K214"/>
    <mergeCell ref="N214:O214"/>
    <mergeCell ref="Q214:R214"/>
    <mergeCell ref="B215:G215"/>
    <mergeCell ref="H215:K215"/>
    <mergeCell ref="N215:O215"/>
    <mergeCell ref="Q215:R215"/>
    <mergeCell ref="B212:G212"/>
    <mergeCell ref="H212:K212"/>
    <mergeCell ref="N212:O212"/>
    <mergeCell ref="Q212:R212"/>
    <mergeCell ref="B213:G213"/>
    <mergeCell ref="H213:K213"/>
    <mergeCell ref="N213:O213"/>
    <mergeCell ref="Q213:R213"/>
    <mergeCell ref="B210:G210"/>
    <mergeCell ref="H210:K210"/>
    <mergeCell ref="N210:O210"/>
    <mergeCell ref="Q210:R210"/>
    <mergeCell ref="B211:G211"/>
    <mergeCell ref="H211:K211"/>
    <mergeCell ref="N211:O211"/>
    <mergeCell ref="Q211:R211"/>
    <mergeCell ref="B208:G208"/>
    <mergeCell ref="H208:K208"/>
    <mergeCell ref="N208:O208"/>
    <mergeCell ref="Q208:R208"/>
    <mergeCell ref="B209:G209"/>
    <mergeCell ref="H209:K209"/>
    <mergeCell ref="N209:O209"/>
    <mergeCell ref="Q209:R209"/>
    <mergeCell ref="B206:G206"/>
    <mergeCell ref="H206:K206"/>
    <mergeCell ref="N206:O206"/>
    <mergeCell ref="Q206:R206"/>
    <mergeCell ref="B207:G207"/>
    <mergeCell ref="H207:K207"/>
    <mergeCell ref="N207:O207"/>
    <mergeCell ref="Q207:R207"/>
    <mergeCell ref="B204:G204"/>
    <mergeCell ref="H204:K204"/>
    <mergeCell ref="N204:O204"/>
    <mergeCell ref="Q204:R204"/>
    <mergeCell ref="B205:G205"/>
    <mergeCell ref="H205:K205"/>
    <mergeCell ref="N205:O205"/>
    <mergeCell ref="Q205:R205"/>
    <mergeCell ref="B202:G202"/>
    <mergeCell ref="H202:K202"/>
    <mergeCell ref="N202:O202"/>
    <mergeCell ref="Q202:R202"/>
    <mergeCell ref="B203:G203"/>
    <mergeCell ref="H203:K203"/>
    <mergeCell ref="N203:O203"/>
    <mergeCell ref="Q203:R203"/>
    <mergeCell ref="B200:G200"/>
    <mergeCell ref="H200:K200"/>
    <mergeCell ref="N200:O200"/>
    <mergeCell ref="Q200:R200"/>
    <mergeCell ref="B201:G201"/>
    <mergeCell ref="H201:K201"/>
    <mergeCell ref="N201:O201"/>
    <mergeCell ref="Q201:R201"/>
    <mergeCell ref="B198:G198"/>
    <mergeCell ref="H198:K198"/>
    <mergeCell ref="N198:O198"/>
    <mergeCell ref="Q198:R198"/>
    <mergeCell ref="B199:G199"/>
    <mergeCell ref="H199:K199"/>
    <mergeCell ref="N199:O199"/>
    <mergeCell ref="Q199:R199"/>
    <mergeCell ref="B196:G196"/>
    <mergeCell ref="H196:K196"/>
    <mergeCell ref="N196:O196"/>
    <mergeCell ref="Q196:R196"/>
    <mergeCell ref="B197:G197"/>
    <mergeCell ref="H197:K197"/>
    <mergeCell ref="N197:O197"/>
    <mergeCell ref="Q197:R197"/>
    <mergeCell ref="B194:G194"/>
    <mergeCell ref="H194:K194"/>
    <mergeCell ref="N194:O194"/>
    <mergeCell ref="Q194:R194"/>
    <mergeCell ref="B195:G195"/>
    <mergeCell ref="H195:K195"/>
    <mergeCell ref="N195:O195"/>
    <mergeCell ref="Q195:R195"/>
    <mergeCell ref="B192:G192"/>
    <mergeCell ref="H192:K192"/>
    <mergeCell ref="N192:O192"/>
    <mergeCell ref="Q192:R192"/>
    <mergeCell ref="B193:G193"/>
    <mergeCell ref="H193:K193"/>
    <mergeCell ref="N193:O193"/>
    <mergeCell ref="Q193:R193"/>
    <mergeCell ref="B190:G190"/>
    <mergeCell ref="H190:K190"/>
    <mergeCell ref="N190:O190"/>
    <mergeCell ref="Q190:R190"/>
    <mergeCell ref="B191:G191"/>
    <mergeCell ref="H191:K191"/>
    <mergeCell ref="N191:O191"/>
    <mergeCell ref="Q191:R191"/>
    <mergeCell ref="B188:G188"/>
    <mergeCell ref="H188:K188"/>
    <mergeCell ref="N188:O188"/>
    <mergeCell ref="Q188:R188"/>
    <mergeCell ref="B189:G189"/>
    <mergeCell ref="H189:K189"/>
    <mergeCell ref="N189:O189"/>
    <mergeCell ref="Q189:R189"/>
    <mergeCell ref="B186:G186"/>
    <mergeCell ref="H186:K186"/>
    <mergeCell ref="N186:O186"/>
    <mergeCell ref="Q186:R186"/>
    <mergeCell ref="B187:G187"/>
    <mergeCell ref="H187:K187"/>
    <mergeCell ref="N187:O187"/>
    <mergeCell ref="Q187:R187"/>
    <mergeCell ref="B184:G184"/>
    <mergeCell ref="H184:K184"/>
    <mergeCell ref="N184:O184"/>
    <mergeCell ref="Q184:R184"/>
    <mergeCell ref="B185:G185"/>
    <mergeCell ref="H185:K185"/>
    <mergeCell ref="N185:O185"/>
    <mergeCell ref="Q185:R185"/>
    <mergeCell ref="B182:G182"/>
    <mergeCell ref="H182:K182"/>
    <mergeCell ref="N182:O182"/>
    <mergeCell ref="Q182:R182"/>
    <mergeCell ref="B183:G183"/>
    <mergeCell ref="H183:K183"/>
    <mergeCell ref="N183:O183"/>
    <mergeCell ref="Q183:R183"/>
    <mergeCell ref="B180:G180"/>
    <mergeCell ref="H180:K180"/>
    <mergeCell ref="N180:O180"/>
    <mergeCell ref="Q180:R180"/>
    <mergeCell ref="B181:G181"/>
    <mergeCell ref="H181:K181"/>
    <mergeCell ref="N181:O181"/>
    <mergeCell ref="Q181:R181"/>
    <mergeCell ref="B178:G178"/>
    <mergeCell ref="H178:K178"/>
    <mergeCell ref="N178:O178"/>
    <mergeCell ref="Q178:R178"/>
    <mergeCell ref="B179:G179"/>
    <mergeCell ref="H179:K179"/>
    <mergeCell ref="N179:O179"/>
    <mergeCell ref="Q179:R179"/>
    <mergeCell ref="B176:G176"/>
    <mergeCell ref="H176:K176"/>
    <mergeCell ref="N176:O176"/>
    <mergeCell ref="Q176:R176"/>
    <mergeCell ref="B177:G177"/>
    <mergeCell ref="H177:K177"/>
    <mergeCell ref="N177:O177"/>
    <mergeCell ref="Q177:R177"/>
    <mergeCell ref="B174:G174"/>
    <mergeCell ref="H174:K174"/>
    <mergeCell ref="N174:O174"/>
    <mergeCell ref="Q174:R174"/>
    <mergeCell ref="B175:G175"/>
    <mergeCell ref="H175:K175"/>
    <mergeCell ref="N175:O175"/>
    <mergeCell ref="Q175:R175"/>
    <mergeCell ref="B172:G172"/>
    <mergeCell ref="H172:K172"/>
    <mergeCell ref="N172:O172"/>
    <mergeCell ref="Q172:R172"/>
    <mergeCell ref="B173:G173"/>
    <mergeCell ref="H173:K173"/>
    <mergeCell ref="N173:O173"/>
    <mergeCell ref="Q173:R173"/>
    <mergeCell ref="B170:G170"/>
    <mergeCell ref="H170:K170"/>
    <mergeCell ref="N170:O170"/>
    <mergeCell ref="Q170:R170"/>
    <mergeCell ref="B171:G171"/>
    <mergeCell ref="H171:K171"/>
    <mergeCell ref="N171:O171"/>
    <mergeCell ref="Q171:R171"/>
    <mergeCell ref="B168:G168"/>
    <mergeCell ref="H168:K168"/>
    <mergeCell ref="N168:O168"/>
    <mergeCell ref="Q168:R168"/>
    <mergeCell ref="B169:G169"/>
    <mergeCell ref="H169:K169"/>
    <mergeCell ref="N169:O169"/>
    <mergeCell ref="Q169:R169"/>
    <mergeCell ref="B166:G166"/>
    <mergeCell ref="H166:K166"/>
    <mergeCell ref="N166:O166"/>
    <mergeCell ref="Q166:R166"/>
    <mergeCell ref="B167:G167"/>
    <mergeCell ref="H167:K167"/>
    <mergeCell ref="N167:O167"/>
    <mergeCell ref="Q167:R167"/>
    <mergeCell ref="B164:G164"/>
    <mergeCell ref="H164:K164"/>
    <mergeCell ref="N164:O164"/>
    <mergeCell ref="Q164:R164"/>
    <mergeCell ref="B165:G165"/>
    <mergeCell ref="H165:K165"/>
    <mergeCell ref="N165:O165"/>
    <mergeCell ref="Q165:R165"/>
    <mergeCell ref="B162:G162"/>
    <mergeCell ref="H162:K162"/>
    <mergeCell ref="N162:O162"/>
    <mergeCell ref="Q162:R162"/>
    <mergeCell ref="B163:G163"/>
    <mergeCell ref="H163:K163"/>
    <mergeCell ref="N163:O163"/>
    <mergeCell ref="Q163:R163"/>
    <mergeCell ref="B160:G160"/>
    <mergeCell ref="H160:K160"/>
    <mergeCell ref="N160:O160"/>
    <mergeCell ref="Q160:R160"/>
    <mergeCell ref="B161:G161"/>
    <mergeCell ref="H161:K161"/>
    <mergeCell ref="N161:O161"/>
    <mergeCell ref="Q161:R161"/>
    <mergeCell ref="B158:G158"/>
    <mergeCell ref="H158:K158"/>
    <mergeCell ref="N158:O158"/>
    <mergeCell ref="Q158:R158"/>
    <mergeCell ref="B159:G159"/>
    <mergeCell ref="H159:K159"/>
    <mergeCell ref="N159:O159"/>
    <mergeCell ref="Q159:R159"/>
    <mergeCell ref="B156:G156"/>
    <mergeCell ref="H156:K156"/>
    <mergeCell ref="N156:O156"/>
    <mergeCell ref="Q156:R156"/>
    <mergeCell ref="B157:G157"/>
    <mergeCell ref="H157:K157"/>
    <mergeCell ref="N157:O157"/>
    <mergeCell ref="Q157:R157"/>
    <mergeCell ref="B154:G154"/>
    <mergeCell ref="H154:K154"/>
    <mergeCell ref="N154:O154"/>
    <mergeCell ref="Q154:R154"/>
    <mergeCell ref="B155:G155"/>
    <mergeCell ref="H155:K155"/>
    <mergeCell ref="N155:O155"/>
    <mergeCell ref="Q155:R155"/>
    <mergeCell ref="B152:G152"/>
    <mergeCell ref="H152:K152"/>
    <mergeCell ref="N152:O152"/>
    <mergeCell ref="Q152:R152"/>
    <mergeCell ref="B153:G153"/>
    <mergeCell ref="H153:K153"/>
    <mergeCell ref="N153:O153"/>
    <mergeCell ref="Q153:R153"/>
    <mergeCell ref="B150:G150"/>
    <mergeCell ref="H150:K150"/>
    <mergeCell ref="N150:O150"/>
    <mergeCell ref="Q150:R150"/>
    <mergeCell ref="B151:G151"/>
    <mergeCell ref="H151:K151"/>
    <mergeCell ref="N151:O151"/>
    <mergeCell ref="Q151:R151"/>
    <mergeCell ref="B148:G148"/>
    <mergeCell ref="H148:K148"/>
    <mergeCell ref="N148:O148"/>
    <mergeCell ref="Q148:R148"/>
    <mergeCell ref="B149:G149"/>
    <mergeCell ref="H149:K149"/>
    <mergeCell ref="N149:O149"/>
    <mergeCell ref="Q149:R149"/>
    <mergeCell ref="B146:G146"/>
    <mergeCell ref="H146:K146"/>
    <mergeCell ref="N146:O146"/>
    <mergeCell ref="Q146:R146"/>
    <mergeCell ref="B147:G147"/>
    <mergeCell ref="H147:K147"/>
    <mergeCell ref="N147:O147"/>
    <mergeCell ref="Q147:R147"/>
    <mergeCell ref="B144:G144"/>
    <mergeCell ref="H144:K144"/>
    <mergeCell ref="N144:O144"/>
    <mergeCell ref="Q144:R144"/>
    <mergeCell ref="B145:G145"/>
    <mergeCell ref="H145:K145"/>
    <mergeCell ref="N145:O145"/>
    <mergeCell ref="Q145:R145"/>
    <mergeCell ref="B142:G142"/>
    <mergeCell ref="H142:K142"/>
    <mergeCell ref="N142:O142"/>
    <mergeCell ref="Q142:R142"/>
    <mergeCell ref="B143:G143"/>
    <mergeCell ref="H143:K143"/>
    <mergeCell ref="N143:O143"/>
    <mergeCell ref="Q143:R143"/>
    <mergeCell ref="B140:G140"/>
    <mergeCell ref="H140:K140"/>
    <mergeCell ref="N140:O140"/>
    <mergeCell ref="Q140:R140"/>
    <mergeCell ref="B141:G141"/>
    <mergeCell ref="H141:K141"/>
    <mergeCell ref="N141:O141"/>
    <mergeCell ref="Q141:R141"/>
    <mergeCell ref="B138:G138"/>
    <mergeCell ref="H138:K138"/>
    <mergeCell ref="N138:O138"/>
    <mergeCell ref="Q138:R138"/>
    <mergeCell ref="B139:G139"/>
    <mergeCell ref="H139:K139"/>
    <mergeCell ref="N139:O139"/>
    <mergeCell ref="Q139:R139"/>
    <mergeCell ref="B136:G136"/>
    <mergeCell ref="H136:K136"/>
    <mergeCell ref="N136:O136"/>
    <mergeCell ref="Q136:R136"/>
    <mergeCell ref="B137:G137"/>
    <mergeCell ref="H137:K137"/>
    <mergeCell ref="N137:O137"/>
    <mergeCell ref="Q137:R137"/>
    <mergeCell ref="B134:G134"/>
    <mergeCell ref="H134:K134"/>
    <mergeCell ref="N134:O134"/>
    <mergeCell ref="Q134:R134"/>
    <mergeCell ref="B135:G135"/>
    <mergeCell ref="H135:K135"/>
    <mergeCell ref="N135:O135"/>
    <mergeCell ref="Q135:R135"/>
    <mergeCell ref="B132:G132"/>
    <mergeCell ref="H132:K132"/>
    <mergeCell ref="N132:O132"/>
    <mergeCell ref="Q132:R132"/>
    <mergeCell ref="B133:G133"/>
    <mergeCell ref="H133:K133"/>
    <mergeCell ref="N133:O133"/>
    <mergeCell ref="Q133:R133"/>
    <mergeCell ref="B130:G130"/>
    <mergeCell ref="H130:K130"/>
    <mergeCell ref="N130:O130"/>
    <mergeCell ref="Q130:R130"/>
    <mergeCell ref="B131:G131"/>
    <mergeCell ref="H131:K131"/>
    <mergeCell ref="N131:O131"/>
    <mergeCell ref="Q131:R131"/>
    <mergeCell ref="B128:G128"/>
    <mergeCell ref="H128:K128"/>
    <mergeCell ref="N128:O128"/>
    <mergeCell ref="Q128:R128"/>
    <mergeCell ref="B129:G129"/>
    <mergeCell ref="H129:K129"/>
    <mergeCell ref="N129:O129"/>
    <mergeCell ref="Q129:R129"/>
    <mergeCell ref="B126:G126"/>
    <mergeCell ref="H126:K126"/>
    <mergeCell ref="N126:O126"/>
    <mergeCell ref="Q126:R126"/>
    <mergeCell ref="B127:G127"/>
    <mergeCell ref="H127:K127"/>
    <mergeCell ref="N127:O127"/>
    <mergeCell ref="Q127:R127"/>
    <mergeCell ref="B124:G124"/>
    <mergeCell ref="H124:K124"/>
    <mergeCell ref="N124:O124"/>
    <mergeCell ref="Q124:R124"/>
    <mergeCell ref="B125:G125"/>
    <mergeCell ref="H125:K125"/>
    <mergeCell ref="N125:O125"/>
    <mergeCell ref="Q125:R125"/>
    <mergeCell ref="B122:G122"/>
    <mergeCell ref="H122:K122"/>
    <mergeCell ref="N122:O122"/>
    <mergeCell ref="Q122:R122"/>
    <mergeCell ref="B123:G123"/>
    <mergeCell ref="H123:K123"/>
    <mergeCell ref="N123:O123"/>
    <mergeCell ref="Q123:R123"/>
    <mergeCell ref="B120:G120"/>
    <mergeCell ref="H120:K120"/>
    <mergeCell ref="N120:O120"/>
    <mergeCell ref="Q120:R120"/>
    <mergeCell ref="B121:G121"/>
    <mergeCell ref="H121:K121"/>
    <mergeCell ref="N121:O121"/>
    <mergeCell ref="Q121:R121"/>
    <mergeCell ref="B118:G118"/>
    <mergeCell ref="H118:K118"/>
    <mergeCell ref="N118:O118"/>
    <mergeCell ref="Q118:R118"/>
    <mergeCell ref="B119:G119"/>
    <mergeCell ref="H119:K119"/>
    <mergeCell ref="N119:O119"/>
    <mergeCell ref="Q119:R119"/>
    <mergeCell ref="B116:G116"/>
    <mergeCell ref="H116:K116"/>
    <mergeCell ref="N116:O116"/>
    <mergeCell ref="Q116:R116"/>
    <mergeCell ref="B117:G117"/>
    <mergeCell ref="H117:K117"/>
    <mergeCell ref="N117:O117"/>
    <mergeCell ref="Q117:R117"/>
    <mergeCell ref="B114:G114"/>
    <mergeCell ref="H114:K114"/>
    <mergeCell ref="N114:O114"/>
    <mergeCell ref="Q114:R114"/>
    <mergeCell ref="B115:G115"/>
    <mergeCell ref="H115:K115"/>
    <mergeCell ref="N115:O115"/>
    <mergeCell ref="Q115:R115"/>
    <mergeCell ref="B112:G112"/>
    <mergeCell ref="H112:K112"/>
    <mergeCell ref="N112:O112"/>
    <mergeCell ref="Q112:R112"/>
    <mergeCell ref="B113:G113"/>
    <mergeCell ref="H113:K113"/>
    <mergeCell ref="N113:O113"/>
    <mergeCell ref="Q113:R113"/>
    <mergeCell ref="B110:G110"/>
    <mergeCell ref="H110:K110"/>
    <mergeCell ref="N110:O110"/>
    <mergeCell ref="Q110:R110"/>
    <mergeCell ref="B111:G111"/>
    <mergeCell ref="H111:K111"/>
    <mergeCell ref="N111:O111"/>
    <mergeCell ref="Q111:R111"/>
    <mergeCell ref="B108:G108"/>
    <mergeCell ref="H108:K108"/>
    <mergeCell ref="N108:O108"/>
    <mergeCell ref="Q108:R108"/>
    <mergeCell ref="B109:G109"/>
    <mergeCell ref="H109:K109"/>
    <mergeCell ref="N109:O109"/>
    <mergeCell ref="Q109:R109"/>
    <mergeCell ref="B106:G106"/>
    <mergeCell ref="H106:K106"/>
    <mergeCell ref="N106:O106"/>
    <mergeCell ref="Q106:R106"/>
    <mergeCell ref="B107:G107"/>
    <mergeCell ref="H107:K107"/>
    <mergeCell ref="N107:O107"/>
    <mergeCell ref="Q107:R107"/>
    <mergeCell ref="B104:G104"/>
    <mergeCell ref="H104:K104"/>
    <mergeCell ref="N104:O104"/>
    <mergeCell ref="Q104:R104"/>
    <mergeCell ref="B105:G105"/>
    <mergeCell ref="H105:K105"/>
    <mergeCell ref="N105:O105"/>
    <mergeCell ref="Q105:R105"/>
    <mergeCell ref="B102:G102"/>
    <mergeCell ref="H102:K102"/>
    <mergeCell ref="N102:O102"/>
    <mergeCell ref="Q102:R102"/>
    <mergeCell ref="B103:G103"/>
    <mergeCell ref="H103:K103"/>
    <mergeCell ref="N103:O103"/>
    <mergeCell ref="Q103:R103"/>
    <mergeCell ref="B100:G100"/>
    <mergeCell ref="H100:K100"/>
    <mergeCell ref="N100:O100"/>
    <mergeCell ref="Q100:R100"/>
    <mergeCell ref="B101:G101"/>
    <mergeCell ref="H101:K101"/>
    <mergeCell ref="N101:O101"/>
    <mergeCell ref="Q101:R101"/>
    <mergeCell ref="B98:G98"/>
    <mergeCell ref="H98:K98"/>
    <mergeCell ref="N98:O98"/>
    <mergeCell ref="Q98:R98"/>
    <mergeCell ref="B99:G99"/>
    <mergeCell ref="H99:K99"/>
    <mergeCell ref="N99:O99"/>
    <mergeCell ref="Q99:R99"/>
    <mergeCell ref="B96:G96"/>
    <mergeCell ref="H96:K96"/>
    <mergeCell ref="N96:O96"/>
    <mergeCell ref="Q96:R96"/>
    <mergeCell ref="B97:G97"/>
    <mergeCell ref="H97:K97"/>
    <mergeCell ref="N97:O97"/>
    <mergeCell ref="Q97:R97"/>
    <mergeCell ref="B94:G94"/>
    <mergeCell ref="H94:K94"/>
    <mergeCell ref="N94:O94"/>
    <mergeCell ref="Q94:R94"/>
    <mergeCell ref="B95:G95"/>
    <mergeCell ref="H95:K95"/>
    <mergeCell ref="N95:O95"/>
    <mergeCell ref="Q95:R95"/>
    <mergeCell ref="B92:G92"/>
    <mergeCell ref="H92:K92"/>
    <mergeCell ref="N92:O92"/>
    <mergeCell ref="Q92:R92"/>
    <mergeCell ref="B93:G93"/>
    <mergeCell ref="H93:K93"/>
    <mergeCell ref="N93:O93"/>
    <mergeCell ref="Q93:R93"/>
    <mergeCell ref="B90:G90"/>
    <mergeCell ref="H90:K90"/>
    <mergeCell ref="N90:O90"/>
    <mergeCell ref="Q90:R90"/>
    <mergeCell ref="B91:G91"/>
    <mergeCell ref="H91:K91"/>
    <mergeCell ref="N91:O91"/>
    <mergeCell ref="Q91:R91"/>
    <mergeCell ref="B88:G88"/>
    <mergeCell ref="H88:K88"/>
    <mergeCell ref="N88:O88"/>
    <mergeCell ref="Q88:R88"/>
    <mergeCell ref="B89:G89"/>
    <mergeCell ref="H89:K89"/>
    <mergeCell ref="N89:O89"/>
    <mergeCell ref="Q89:R89"/>
    <mergeCell ref="B86:G86"/>
    <mergeCell ref="H86:K86"/>
    <mergeCell ref="N86:O86"/>
    <mergeCell ref="Q86:R86"/>
    <mergeCell ref="B87:G87"/>
    <mergeCell ref="H87:K87"/>
    <mergeCell ref="N87:O87"/>
    <mergeCell ref="Q87:R87"/>
    <mergeCell ref="B84:G84"/>
    <mergeCell ref="H84:K84"/>
    <mergeCell ref="N84:O84"/>
    <mergeCell ref="Q84:R84"/>
    <mergeCell ref="B85:G85"/>
    <mergeCell ref="H85:K85"/>
    <mergeCell ref="N85:O85"/>
    <mergeCell ref="Q85:R85"/>
    <mergeCell ref="B82:G82"/>
    <mergeCell ref="H82:K82"/>
    <mergeCell ref="N82:O82"/>
    <mergeCell ref="Q82:R82"/>
    <mergeCell ref="B83:G83"/>
    <mergeCell ref="H83:K83"/>
    <mergeCell ref="N83:O83"/>
    <mergeCell ref="Q83:R83"/>
    <mergeCell ref="B80:G80"/>
    <mergeCell ref="H80:K80"/>
    <mergeCell ref="N80:O80"/>
    <mergeCell ref="Q80:R80"/>
    <mergeCell ref="B81:G81"/>
    <mergeCell ref="H81:K81"/>
    <mergeCell ref="N81:O81"/>
    <mergeCell ref="Q81:R81"/>
    <mergeCell ref="B78:G78"/>
    <mergeCell ref="H78:K78"/>
    <mergeCell ref="N78:O78"/>
    <mergeCell ref="Q78:R78"/>
    <mergeCell ref="B79:G79"/>
    <mergeCell ref="H79:K79"/>
    <mergeCell ref="N79:O79"/>
    <mergeCell ref="Q79:R79"/>
    <mergeCell ref="B76:G76"/>
    <mergeCell ref="H76:K76"/>
    <mergeCell ref="N76:O76"/>
    <mergeCell ref="Q76:R76"/>
    <mergeCell ref="B77:G77"/>
    <mergeCell ref="H77:K77"/>
    <mergeCell ref="N77:O77"/>
    <mergeCell ref="Q77:R77"/>
    <mergeCell ref="B74:G74"/>
    <mergeCell ref="H74:K74"/>
    <mergeCell ref="N74:O74"/>
    <mergeCell ref="Q74:R74"/>
    <mergeCell ref="B75:G75"/>
    <mergeCell ref="H75:K75"/>
    <mergeCell ref="N75:O75"/>
    <mergeCell ref="Q75:R75"/>
    <mergeCell ref="B72:G72"/>
    <mergeCell ref="H72:K72"/>
    <mergeCell ref="N72:O72"/>
    <mergeCell ref="Q72:R72"/>
    <mergeCell ref="B73:G73"/>
    <mergeCell ref="H73:K73"/>
    <mergeCell ref="N73:O73"/>
    <mergeCell ref="Q73:R73"/>
    <mergeCell ref="B70:G70"/>
    <mergeCell ref="H70:K70"/>
    <mergeCell ref="N70:O70"/>
    <mergeCell ref="Q70:R70"/>
    <mergeCell ref="B71:G71"/>
    <mergeCell ref="H71:K71"/>
    <mergeCell ref="N71:O71"/>
    <mergeCell ref="Q71:R71"/>
    <mergeCell ref="B68:G68"/>
    <mergeCell ref="H68:K68"/>
    <mergeCell ref="N68:O68"/>
    <mergeCell ref="Q68:R68"/>
    <mergeCell ref="B69:G69"/>
    <mergeCell ref="H69:K69"/>
    <mergeCell ref="N69:O69"/>
    <mergeCell ref="Q69:R69"/>
    <mergeCell ref="B66:G66"/>
    <mergeCell ref="H66:K66"/>
    <mergeCell ref="N66:O66"/>
    <mergeCell ref="Q66:R66"/>
    <mergeCell ref="B67:G67"/>
    <mergeCell ref="H67:K67"/>
    <mergeCell ref="N67:O67"/>
    <mergeCell ref="Q67:R67"/>
    <mergeCell ref="B64:G64"/>
    <mergeCell ref="H64:K64"/>
    <mergeCell ref="N64:O64"/>
    <mergeCell ref="Q64:R64"/>
    <mergeCell ref="B65:G65"/>
    <mergeCell ref="H65:K65"/>
    <mergeCell ref="N65:O65"/>
    <mergeCell ref="Q65:R65"/>
    <mergeCell ref="B62:G62"/>
    <mergeCell ref="H62:K62"/>
    <mergeCell ref="N62:O62"/>
    <mergeCell ref="Q62:R62"/>
    <mergeCell ref="B63:G63"/>
    <mergeCell ref="H63:K63"/>
    <mergeCell ref="N63:O63"/>
    <mergeCell ref="Q63:R63"/>
    <mergeCell ref="B60:G60"/>
    <mergeCell ref="H60:K60"/>
    <mergeCell ref="N60:O60"/>
    <mergeCell ref="Q60:R60"/>
    <mergeCell ref="B61:G61"/>
    <mergeCell ref="H61:K61"/>
    <mergeCell ref="N61:O61"/>
    <mergeCell ref="Q61:R61"/>
    <mergeCell ref="B58:G58"/>
    <mergeCell ref="H58:K58"/>
    <mergeCell ref="N58:O58"/>
    <mergeCell ref="Q58:R58"/>
    <mergeCell ref="B59:G59"/>
    <mergeCell ref="H59:K59"/>
    <mergeCell ref="N59:O59"/>
    <mergeCell ref="Q59:R59"/>
    <mergeCell ref="B56:G56"/>
    <mergeCell ref="H56:K56"/>
    <mergeCell ref="N56:O56"/>
    <mergeCell ref="Q56:R56"/>
    <mergeCell ref="B57:G57"/>
    <mergeCell ref="H57:K57"/>
    <mergeCell ref="N57:O57"/>
    <mergeCell ref="Q57:R57"/>
    <mergeCell ref="B54:G54"/>
    <mergeCell ref="H54:K54"/>
    <mergeCell ref="N54:O54"/>
    <mergeCell ref="Q54:R54"/>
    <mergeCell ref="B55:G55"/>
    <mergeCell ref="H55:K55"/>
    <mergeCell ref="N55:O55"/>
    <mergeCell ref="Q55:R55"/>
    <mergeCell ref="B52:G52"/>
    <mergeCell ref="H52:K52"/>
    <mergeCell ref="N52:O52"/>
    <mergeCell ref="Q52:R52"/>
    <mergeCell ref="B53:G53"/>
    <mergeCell ref="H53:K53"/>
    <mergeCell ref="N53:O53"/>
    <mergeCell ref="Q53:R53"/>
    <mergeCell ref="B50:G50"/>
    <mergeCell ref="H50:K50"/>
    <mergeCell ref="N50:O50"/>
    <mergeCell ref="Q50:R50"/>
    <mergeCell ref="B51:G51"/>
    <mergeCell ref="H51:K51"/>
    <mergeCell ref="N51:O51"/>
    <mergeCell ref="Q51:R51"/>
    <mergeCell ref="B48:G48"/>
    <mergeCell ref="H48:K48"/>
    <mergeCell ref="N48:O48"/>
    <mergeCell ref="Q48:R48"/>
    <mergeCell ref="B49:G49"/>
    <mergeCell ref="H49:K49"/>
    <mergeCell ref="N49:O49"/>
    <mergeCell ref="Q49:R49"/>
    <mergeCell ref="B46:G46"/>
    <mergeCell ref="H46:K46"/>
    <mergeCell ref="N46:O46"/>
    <mergeCell ref="Q46:R46"/>
    <mergeCell ref="B47:G47"/>
    <mergeCell ref="H47:K47"/>
    <mergeCell ref="N47:O47"/>
    <mergeCell ref="Q47:R47"/>
    <mergeCell ref="B44:G44"/>
    <mergeCell ref="H44:K44"/>
    <mergeCell ref="N44:O44"/>
    <mergeCell ref="Q44:R44"/>
    <mergeCell ref="B45:G45"/>
    <mergeCell ref="H45:K45"/>
    <mergeCell ref="N45:O45"/>
    <mergeCell ref="Q45:R45"/>
    <mergeCell ref="B42:G42"/>
    <mergeCell ref="H42:K42"/>
    <mergeCell ref="N42:O42"/>
    <mergeCell ref="Q42:R42"/>
    <mergeCell ref="B43:G43"/>
    <mergeCell ref="H43:K43"/>
    <mergeCell ref="N43:O43"/>
    <mergeCell ref="Q43:R43"/>
    <mergeCell ref="B40:G40"/>
    <mergeCell ref="H40:K40"/>
    <mergeCell ref="N40:O40"/>
    <mergeCell ref="Q40:R40"/>
    <mergeCell ref="B41:G41"/>
    <mergeCell ref="H41:K41"/>
    <mergeCell ref="N41:O41"/>
    <mergeCell ref="Q41:R41"/>
    <mergeCell ref="B38:G38"/>
    <mergeCell ref="H38:K38"/>
    <mergeCell ref="N38:O38"/>
    <mergeCell ref="Q38:R38"/>
    <mergeCell ref="B39:G39"/>
    <mergeCell ref="H39:K39"/>
    <mergeCell ref="N39:O39"/>
    <mergeCell ref="Q39:R39"/>
    <mergeCell ref="B36:G36"/>
    <mergeCell ref="H36:K36"/>
    <mergeCell ref="N36:O36"/>
    <mergeCell ref="Q36:R36"/>
    <mergeCell ref="B37:G37"/>
    <mergeCell ref="H37:K37"/>
    <mergeCell ref="N37:O37"/>
    <mergeCell ref="Q37:R37"/>
    <mergeCell ref="B34:G34"/>
    <mergeCell ref="H34:K34"/>
    <mergeCell ref="N34:O34"/>
    <mergeCell ref="Q34:R34"/>
    <mergeCell ref="B35:G35"/>
    <mergeCell ref="H35:K35"/>
    <mergeCell ref="N35:O35"/>
    <mergeCell ref="Q35:R35"/>
    <mergeCell ref="B32:G32"/>
    <mergeCell ref="H32:K32"/>
    <mergeCell ref="N32:O32"/>
    <mergeCell ref="Q32:R32"/>
    <mergeCell ref="B33:G33"/>
    <mergeCell ref="H33:K33"/>
    <mergeCell ref="N33:O33"/>
    <mergeCell ref="Q33:R33"/>
    <mergeCell ref="B30:G30"/>
    <mergeCell ref="H30:K30"/>
    <mergeCell ref="N30:O30"/>
    <mergeCell ref="Q30:R30"/>
    <mergeCell ref="B31:G31"/>
    <mergeCell ref="H31:K31"/>
    <mergeCell ref="N31:O31"/>
    <mergeCell ref="Q31:R31"/>
    <mergeCell ref="B28:G28"/>
    <mergeCell ref="H28:K28"/>
    <mergeCell ref="N28:O28"/>
    <mergeCell ref="Q28:R28"/>
    <mergeCell ref="B29:G29"/>
    <mergeCell ref="H29:K29"/>
    <mergeCell ref="N29:O29"/>
    <mergeCell ref="Q29:R29"/>
    <mergeCell ref="B26:G26"/>
    <mergeCell ref="H26:K26"/>
    <mergeCell ref="N26:O26"/>
    <mergeCell ref="Q26:R26"/>
    <mergeCell ref="B27:G27"/>
    <mergeCell ref="H27:K27"/>
    <mergeCell ref="N27:O27"/>
    <mergeCell ref="Q27:R27"/>
    <mergeCell ref="B24:G24"/>
    <mergeCell ref="H24:K24"/>
    <mergeCell ref="N24:O24"/>
    <mergeCell ref="Q24:R24"/>
    <mergeCell ref="B25:G25"/>
    <mergeCell ref="H25:K25"/>
    <mergeCell ref="N25:O25"/>
    <mergeCell ref="Q25:R25"/>
    <mergeCell ref="B22:G22"/>
    <mergeCell ref="H22:K22"/>
    <mergeCell ref="N22:O22"/>
    <mergeCell ref="Q22:R22"/>
    <mergeCell ref="B23:G23"/>
    <mergeCell ref="H23:K23"/>
    <mergeCell ref="N23:O23"/>
    <mergeCell ref="Q23:R23"/>
    <mergeCell ref="B20:G20"/>
    <mergeCell ref="H20:K20"/>
    <mergeCell ref="N20:O20"/>
    <mergeCell ref="Q20:R20"/>
    <mergeCell ref="B21:G21"/>
    <mergeCell ref="H21:K21"/>
    <mergeCell ref="N21:O21"/>
    <mergeCell ref="Q21:R21"/>
    <mergeCell ref="B18:G18"/>
    <mergeCell ref="H18:K18"/>
    <mergeCell ref="N18:O18"/>
    <mergeCell ref="Q18:R18"/>
    <mergeCell ref="B19:G19"/>
    <mergeCell ref="H19:K19"/>
    <mergeCell ref="N19:O19"/>
    <mergeCell ref="Q19:R19"/>
    <mergeCell ref="B16:G16"/>
    <mergeCell ref="H16:K16"/>
    <mergeCell ref="N16:O16"/>
    <mergeCell ref="Q16:R16"/>
    <mergeCell ref="B17:G17"/>
    <mergeCell ref="H17:K17"/>
    <mergeCell ref="N17:O17"/>
    <mergeCell ref="Q17:R17"/>
    <mergeCell ref="B14:G14"/>
    <mergeCell ref="H14:K14"/>
    <mergeCell ref="N14:O14"/>
    <mergeCell ref="Q14:R14"/>
    <mergeCell ref="B15:G15"/>
    <mergeCell ref="H15:K15"/>
    <mergeCell ref="N15:O15"/>
    <mergeCell ref="Q15:R15"/>
    <mergeCell ref="B12:G12"/>
    <mergeCell ref="H12:K12"/>
    <mergeCell ref="N12:O12"/>
    <mergeCell ref="Q12:R12"/>
    <mergeCell ref="B13:G13"/>
    <mergeCell ref="H13:K13"/>
    <mergeCell ref="N13:O13"/>
    <mergeCell ref="Q13:R13"/>
    <mergeCell ref="Q9:R9"/>
    <mergeCell ref="Q10:R10"/>
    <mergeCell ref="B11:G11"/>
    <mergeCell ref="H11:K11"/>
    <mergeCell ref="N11:O11"/>
    <mergeCell ref="Q11:R11"/>
    <mergeCell ref="B7:R7"/>
    <mergeCell ref="B8:L8"/>
    <mergeCell ref="N8:O8"/>
    <mergeCell ref="Q8:R8"/>
    <mergeCell ref="B9:G10"/>
    <mergeCell ref="H9:K10"/>
    <mergeCell ref="L9:L10"/>
    <mergeCell ref="M9:M10"/>
    <mergeCell ref="N9:O10"/>
    <mergeCell ref="P9:P10"/>
    <mergeCell ref="C4:D4"/>
    <mergeCell ref="E4:F4"/>
    <mergeCell ref="G4:I4"/>
    <mergeCell ref="K4:R4"/>
    <mergeCell ref="B5:R5"/>
    <mergeCell ref="B6:R6"/>
    <mergeCell ref="C2:D2"/>
    <mergeCell ref="E2:F2"/>
    <mergeCell ref="G2:I2"/>
    <mergeCell ref="K2:R2"/>
    <mergeCell ref="C3:D3"/>
    <mergeCell ref="E3:F3"/>
    <mergeCell ref="G3:I3"/>
    <mergeCell ref="K3:L3"/>
    <mergeCell ref="M3:N3"/>
    <mergeCell ref="O3:R3"/>
    <mergeCell ref="C1:D1"/>
    <mergeCell ref="E1:F1"/>
    <mergeCell ref="G1:I1"/>
    <mergeCell ref="K1:L1"/>
    <mergeCell ref="M1:N1"/>
    <mergeCell ref="O1:R1"/>
  </mergeCells>
  <pageMargins left="0.7" right="0.7" top="0.75" bottom="0.75" header="0.51180555555555496" footer="0.51180555555555496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51"/>
  <sheetViews>
    <sheetView workbookViewId="0">
      <selection activeCell="T2" sqref="T2:V2"/>
    </sheetView>
  </sheetViews>
  <sheetFormatPr defaultRowHeight="15" x14ac:dyDescent="0.25"/>
  <cols>
    <col min="1" max="1" width="1" style="338" customWidth="1"/>
    <col min="2" max="2" width="15.42578125" style="338" customWidth="1"/>
    <col min="3" max="3" width="2" style="338" customWidth="1"/>
    <col min="4" max="4" width="2.140625" style="338" customWidth="1"/>
    <col min="5" max="5" width="13.85546875" style="338" customWidth="1"/>
    <col min="6" max="6" width="0.85546875" style="338" customWidth="1"/>
    <col min="7" max="7" width="1.140625" style="338" customWidth="1"/>
    <col min="8" max="8" width="4.5703125" style="338" customWidth="1"/>
    <col min="9" max="9" width="4" style="338" customWidth="1"/>
    <col min="10" max="10" width="2.5703125" style="338" customWidth="1"/>
    <col min="11" max="11" width="1.42578125" style="338" customWidth="1"/>
    <col min="12" max="12" width="9.140625" style="338" customWidth="1"/>
    <col min="13" max="13" width="0.28515625" style="338" customWidth="1"/>
    <col min="14" max="14" width="0.42578125" style="338" customWidth="1"/>
    <col min="15" max="15" width="8" style="338" customWidth="1"/>
    <col min="16" max="16" width="0.42578125" style="338" customWidth="1"/>
    <col min="17" max="17" width="2.7109375" style="338" customWidth="1"/>
    <col min="18" max="18" width="7.140625" style="338" customWidth="1"/>
    <col min="19" max="19" width="9.140625" style="338" customWidth="1"/>
    <col min="20" max="20" width="13.5703125" style="338" customWidth="1"/>
    <col min="21" max="21" width="2.28515625" style="338" customWidth="1"/>
    <col min="22" max="22" width="8.42578125" style="338" customWidth="1"/>
    <col min="23" max="23" width="2.7109375" style="338" customWidth="1"/>
    <col min="24" max="16384" width="9.140625" style="338"/>
  </cols>
  <sheetData>
    <row r="1" spans="2:23" ht="15" customHeight="1" x14ac:dyDescent="0.25">
      <c r="B1" s="357"/>
      <c r="C1" s="530"/>
      <c r="D1" s="530"/>
      <c r="E1" s="530"/>
      <c r="F1" s="530"/>
      <c r="G1" s="530"/>
      <c r="H1" s="530"/>
      <c r="I1" s="530"/>
      <c r="J1" s="357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</row>
    <row r="2" spans="2:23" ht="15" customHeight="1" x14ac:dyDescent="0.25">
      <c r="B2" s="357"/>
      <c r="C2" s="530"/>
      <c r="D2" s="530"/>
      <c r="E2" s="530"/>
      <c r="F2" s="530"/>
      <c r="G2" s="530"/>
      <c r="H2" s="530"/>
      <c r="I2" s="530"/>
      <c r="J2" s="357"/>
      <c r="K2" s="530"/>
      <c r="L2" s="530"/>
      <c r="M2" s="530"/>
      <c r="N2" s="530"/>
      <c r="O2" s="530"/>
      <c r="P2" s="530"/>
      <c r="Q2" s="530"/>
      <c r="R2" s="530"/>
      <c r="S2" s="530"/>
      <c r="T2" s="548" t="s">
        <v>1062</v>
      </c>
      <c r="U2" s="548"/>
      <c r="V2" s="548"/>
    </row>
    <row r="3" spans="2:23" ht="15" customHeight="1" x14ac:dyDescent="0.25">
      <c r="B3" s="357"/>
      <c r="C3" s="530"/>
      <c r="D3" s="530"/>
      <c r="E3" s="530"/>
      <c r="F3" s="530"/>
      <c r="G3" s="530"/>
      <c r="H3" s="530"/>
      <c r="I3" s="530"/>
      <c r="J3" s="357"/>
      <c r="K3" s="530"/>
      <c r="L3" s="530"/>
      <c r="M3" s="530"/>
      <c r="N3" s="530"/>
      <c r="O3" s="530"/>
      <c r="P3" s="530"/>
      <c r="Q3" s="530"/>
      <c r="R3" s="546" t="s">
        <v>1020</v>
      </c>
      <c r="S3" s="546"/>
      <c r="T3" s="546"/>
      <c r="U3" s="546"/>
      <c r="V3" s="546"/>
    </row>
    <row r="4" spans="2:23" ht="15" customHeight="1" x14ac:dyDescent="0.25">
      <c r="B4" s="357"/>
      <c r="C4" s="530"/>
      <c r="D4" s="530"/>
      <c r="E4" s="530"/>
      <c r="F4" s="530"/>
      <c r="G4" s="530"/>
      <c r="H4" s="530"/>
      <c r="I4" s="530"/>
      <c r="J4" s="357"/>
      <c r="K4" s="530"/>
      <c r="L4" s="530"/>
      <c r="M4" s="530"/>
      <c r="N4" s="530"/>
      <c r="O4" s="530"/>
      <c r="P4" s="530"/>
      <c r="Q4" s="530"/>
      <c r="R4" s="532"/>
      <c r="S4" s="532"/>
      <c r="T4" s="532"/>
      <c r="U4" s="532"/>
      <c r="V4" s="532"/>
    </row>
    <row r="5" spans="2:23" ht="15" customHeight="1" x14ac:dyDescent="0.25">
      <c r="B5" s="357"/>
      <c r="C5" s="530"/>
      <c r="D5" s="530"/>
      <c r="E5" s="530"/>
      <c r="F5" s="530"/>
      <c r="G5" s="530"/>
      <c r="H5" s="530"/>
      <c r="I5" s="530"/>
      <c r="J5" s="357"/>
      <c r="K5" s="530"/>
      <c r="L5" s="530"/>
      <c r="M5" s="530"/>
      <c r="N5" s="530"/>
      <c r="O5" s="530"/>
      <c r="P5" s="530"/>
      <c r="Q5" s="530"/>
      <c r="R5" s="532"/>
      <c r="S5" s="532"/>
      <c r="T5" s="532"/>
      <c r="U5" s="532"/>
      <c r="V5" s="532"/>
    </row>
    <row r="6" spans="2:23" ht="15" customHeight="1" x14ac:dyDescent="0.25">
      <c r="B6" s="357"/>
      <c r="C6" s="530"/>
      <c r="D6" s="530"/>
      <c r="E6" s="530"/>
      <c r="F6" s="530"/>
      <c r="G6" s="530"/>
      <c r="H6" s="530"/>
      <c r="I6" s="530"/>
      <c r="J6" s="357"/>
      <c r="K6" s="530"/>
      <c r="L6" s="530"/>
      <c r="M6" s="530"/>
      <c r="N6" s="530"/>
      <c r="O6" s="530"/>
      <c r="P6" s="530"/>
      <c r="Q6" s="530"/>
      <c r="R6" s="532"/>
      <c r="S6" s="532"/>
      <c r="T6" s="532"/>
      <c r="U6" s="532"/>
      <c r="V6" s="532"/>
    </row>
    <row r="7" spans="2:23" ht="15" customHeight="1" x14ac:dyDescent="0.25">
      <c r="B7" s="357"/>
      <c r="C7" s="530"/>
      <c r="D7" s="530"/>
      <c r="E7" s="530"/>
      <c r="F7" s="530"/>
      <c r="G7" s="530"/>
      <c r="H7" s="530"/>
      <c r="I7" s="530"/>
      <c r="J7" s="357"/>
      <c r="K7" s="530"/>
      <c r="L7" s="530"/>
      <c r="M7" s="530"/>
      <c r="N7" s="530"/>
      <c r="O7" s="530"/>
      <c r="P7" s="530"/>
      <c r="Q7" s="530"/>
      <c r="R7" s="547"/>
      <c r="S7" s="547"/>
      <c r="T7" s="547"/>
      <c r="U7" s="547"/>
      <c r="V7" s="547"/>
    </row>
    <row r="8" spans="2:23" ht="15" customHeight="1" x14ac:dyDescent="0.25">
      <c r="B8" s="357"/>
      <c r="C8" s="530"/>
      <c r="D8" s="530"/>
      <c r="E8" s="530"/>
      <c r="F8" s="530"/>
      <c r="G8" s="530"/>
      <c r="H8" s="530"/>
      <c r="I8" s="530"/>
      <c r="J8" s="357"/>
      <c r="K8" s="530"/>
      <c r="L8" s="530"/>
      <c r="M8" s="530"/>
      <c r="N8" s="530"/>
      <c r="O8" s="530"/>
      <c r="P8" s="530"/>
      <c r="Q8" s="530"/>
      <c r="R8" s="521"/>
      <c r="S8" s="521"/>
      <c r="T8" s="521"/>
      <c r="U8" s="521"/>
      <c r="V8" s="521"/>
    </row>
    <row r="9" spans="2:23" ht="12" customHeight="1" x14ac:dyDescent="0.25">
      <c r="B9" s="357"/>
      <c r="C9" s="530"/>
      <c r="D9" s="530"/>
      <c r="E9" s="530"/>
      <c r="F9" s="530"/>
      <c r="G9" s="530"/>
      <c r="H9" s="530"/>
      <c r="I9" s="530"/>
      <c r="J9" s="357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</row>
    <row r="10" spans="2:23" ht="15" hidden="1" customHeight="1" x14ac:dyDescent="0.25">
      <c r="B10" s="357"/>
      <c r="C10" s="530"/>
      <c r="D10" s="530"/>
      <c r="E10" s="530"/>
      <c r="F10" s="530"/>
      <c r="G10" s="530"/>
      <c r="H10" s="530"/>
      <c r="I10" s="530"/>
      <c r="J10" s="357"/>
      <c r="K10" s="530"/>
      <c r="L10" s="530"/>
      <c r="M10" s="530"/>
      <c r="N10" s="530"/>
      <c r="O10" s="530"/>
      <c r="P10" s="530"/>
      <c r="Q10" s="530"/>
      <c r="R10" s="545"/>
      <c r="S10" s="545"/>
      <c r="T10" s="545"/>
      <c r="U10" s="545"/>
      <c r="V10" s="545"/>
    </row>
    <row r="11" spans="2:23" ht="12" hidden="1" customHeight="1" x14ac:dyDescent="0.25">
      <c r="B11" s="357"/>
      <c r="C11" s="530"/>
      <c r="D11" s="530"/>
      <c r="E11" s="530"/>
      <c r="F11" s="530"/>
      <c r="G11" s="530"/>
      <c r="H11" s="530"/>
      <c r="I11" s="530"/>
      <c r="J11" s="357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</row>
    <row r="12" spans="2:23" ht="15" hidden="1" customHeight="1" x14ac:dyDescent="0.25">
      <c r="B12" s="357"/>
      <c r="C12" s="530"/>
      <c r="D12" s="530"/>
      <c r="E12" s="530"/>
      <c r="F12" s="530"/>
      <c r="G12" s="530"/>
      <c r="H12" s="530"/>
      <c r="I12" s="530"/>
      <c r="J12" s="357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</row>
    <row r="13" spans="2:23" ht="15" hidden="1" customHeight="1" x14ac:dyDescent="0.25">
      <c r="B13" s="357"/>
      <c r="C13" s="530"/>
      <c r="D13" s="530"/>
      <c r="E13" s="530"/>
      <c r="F13" s="530"/>
      <c r="G13" s="530"/>
      <c r="H13" s="530"/>
      <c r="I13" s="530"/>
      <c r="J13" s="357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</row>
    <row r="14" spans="2:23" ht="15" hidden="1" customHeight="1" x14ac:dyDescent="0.25"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</row>
    <row r="15" spans="2:23" ht="15" customHeight="1" x14ac:dyDescent="0.25">
      <c r="B15" s="531" t="s">
        <v>1023</v>
      </c>
      <c r="C15" s="531"/>
      <c r="D15" s="531"/>
      <c r="E15" s="531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2"/>
    </row>
    <row r="16" spans="2:23" ht="15" customHeight="1" x14ac:dyDescent="0.25"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</row>
    <row r="17" spans="2:23" ht="15" customHeight="1" x14ac:dyDescent="0.25">
      <c r="B17" s="357"/>
      <c r="C17" s="530"/>
      <c r="D17" s="530"/>
      <c r="E17" s="530"/>
      <c r="F17" s="530"/>
      <c r="G17" s="530"/>
      <c r="H17" s="530"/>
      <c r="I17" s="530"/>
      <c r="J17" s="357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</row>
    <row r="18" spans="2:23" ht="15" customHeight="1" thickBot="1" x14ac:dyDescent="0.3"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09"/>
      <c r="N18" s="509"/>
      <c r="O18" s="509"/>
      <c r="P18" s="509"/>
      <c r="Q18" s="509"/>
      <c r="R18" s="509"/>
      <c r="S18" s="356"/>
      <c r="T18" s="356"/>
      <c r="U18" s="544" t="s">
        <v>97</v>
      </c>
      <c r="V18" s="544"/>
      <c r="W18" s="544"/>
    </row>
    <row r="19" spans="2:23" ht="20.25" customHeight="1" thickBot="1" x14ac:dyDescent="0.3">
      <c r="B19" s="519" t="s">
        <v>98</v>
      </c>
      <c r="C19" s="519"/>
      <c r="D19" s="519"/>
      <c r="E19" s="519"/>
      <c r="F19" s="519"/>
      <c r="G19" s="519"/>
      <c r="H19" s="519" t="s">
        <v>816</v>
      </c>
      <c r="I19" s="519"/>
      <c r="J19" s="519"/>
      <c r="K19" s="519"/>
      <c r="L19" s="519" t="s">
        <v>817</v>
      </c>
      <c r="M19" s="519" t="s">
        <v>818</v>
      </c>
      <c r="N19" s="519"/>
      <c r="O19" s="519"/>
      <c r="P19" s="519"/>
      <c r="Q19" s="519" t="s">
        <v>819</v>
      </c>
      <c r="R19" s="519"/>
      <c r="S19" s="519" t="s">
        <v>820</v>
      </c>
      <c r="T19" s="518" t="s">
        <v>713</v>
      </c>
      <c r="U19" s="518"/>
      <c r="V19" s="518"/>
      <c r="W19" s="518"/>
    </row>
    <row r="20" spans="2:23" ht="36.75" customHeight="1" thickBot="1" x14ac:dyDescent="0.3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358" t="s">
        <v>742</v>
      </c>
      <c r="U20" s="519" t="s">
        <v>801</v>
      </c>
      <c r="V20" s="519"/>
      <c r="W20" s="519"/>
    </row>
    <row r="21" spans="2:23" ht="15" customHeight="1" thickBot="1" x14ac:dyDescent="0.3">
      <c r="B21" s="520">
        <v>1</v>
      </c>
      <c r="C21" s="520"/>
      <c r="D21" s="520"/>
      <c r="E21" s="520"/>
      <c r="F21" s="520"/>
      <c r="G21" s="520"/>
      <c r="H21" s="520">
        <v>2</v>
      </c>
      <c r="I21" s="520"/>
      <c r="J21" s="520"/>
      <c r="K21" s="520"/>
      <c r="L21" s="359">
        <v>3</v>
      </c>
      <c r="M21" s="520">
        <v>4</v>
      </c>
      <c r="N21" s="520"/>
      <c r="O21" s="520"/>
      <c r="P21" s="520"/>
      <c r="Q21" s="520">
        <v>5</v>
      </c>
      <c r="R21" s="520"/>
      <c r="S21" s="359">
        <v>6</v>
      </c>
      <c r="T21" s="359">
        <v>8</v>
      </c>
      <c r="U21" s="520">
        <v>9</v>
      </c>
      <c r="V21" s="520"/>
      <c r="W21" s="520"/>
    </row>
    <row r="22" spans="2:23" ht="23.25" customHeight="1" x14ac:dyDescent="0.25">
      <c r="B22" s="539" t="s">
        <v>90</v>
      </c>
      <c r="C22" s="539"/>
      <c r="D22" s="539"/>
      <c r="E22" s="539"/>
      <c r="F22" s="539"/>
      <c r="G22" s="539"/>
      <c r="H22" s="540" t="s">
        <v>822</v>
      </c>
      <c r="I22" s="540"/>
      <c r="J22" s="540"/>
      <c r="K22" s="540"/>
      <c r="L22" s="360"/>
      <c r="M22" s="540"/>
      <c r="N22" s="540"/>
      <c r="O22" s="540"/>
      <c r="P22" s="540"/>
      <c r="Q22" s="540"/>
      <c r="R22" s="540"/>
      <c r="S22" s="360"/>
      <c r="T22" s="361">
        <v>34133209.780000001</v>
      </c>
      <c r="U22" s="541">
        <v>36029654.43</v>
      </c>
      <c r="V22" s="541"/>
      <c r="W22" s="541"/>
    </row>
    <row r="23" spans="2:23" ht="15" customHeight="1" x14ac:dyDescent="0.25">
      <c r="B23" s="515" t="s">
        <v>823</v>
      </c>
      <c r="C23" s="515"/>
      <c r="D23" s="515"/>
      <c r="E23" s="515"/>
      <c r="F23" s="515"/>
      <c r="G23" s="515"/>
      <c r="H23" s="516" t="s">
        <v>822</v>
      </c>
      <c r="I23" s="516"/>
      <c r="J23" s="516"/>
      <c r="K23" s="516"/>
      <c r="L23" s="362" t="s">
        <v>210</v>
      </c>
      <c r="M23" s="516"/>
      <c r="N23" s="516"/>
      <c r="O23" s="516"/>
      <c r="P23" s="516"/>
      <c r="Q23" s="516"/>
      <c r="R23" s="516"/>
      <c r="S23" s="362"/>
      <c r="T23" s="363">
        <v>8754989.4399999995</v>
      </c>
      <c r="U23" s="538">
        <v>8758542.2400000002</v>
      </c>
      <c r="V23" s="538"/>
      <c r="W23" s="538"/>
    </row>
    <row r="24" spans="2:23" ht="34.5" customHeight="1" x14ac:dyDescent="0.25">
      <c r="B24" s="515" t="s">
        <v>220</v>
      </c>
      <c r="C24" s="515"/>
      <c r="D24" s="515"/>
      <c r="E24" s="515"/>
      <c r="F24" s="515"/>
      <c r="G24" s="515"/>
      <c r="H24" s="516" t="s">
        <v>822</v>
      </c>
      <c r="I24" s="516"/>
      <c r="J24" s="516"/>
      <c r="K24" s="516"/>
      <c r="L24" s="362" t="s">
        <v>210</v>
      </c>
      <c r="M24" s="537" t="s">
        <v>221</v>
      </c>
      <c r="N24" s="537"/>
      <c r="O24" s="537"/>
      <c r="P24" s="537"/>
      <c r="Q24" s="516"/>
      <c r="R24" s="516"/>
      <c r="S24" s="362"/>
      <c r="T24" s="363">
        <v>8754989.4399999995</v>
      </c>
      <c r="U24" s="538">
        <v>8758542.2400000002</v>
      </c>
      <c r="V24" s="538"/>
      <c r="W24" s="538"/>
    </row>
    <row r="25" spans="2:23" ht="23.25" customHeight="1" x14ac:dyDescent="0.25">
      <c r="B25" s="515" t="s">
        <v>824</v>
      </c>
      <c r="C25" s="515"/>
      <c r="D25" s="515"/>
      <c r="E25" s="515"/>
      <c r="F25" s="515"/>
      <c r="G25" s="515"/>
      <c r="H25" s="516" t="s">
        <v>822</v>
      </c>
      <c r="I25" s="516"/>
      <c r="J25" s="516"/>
      <c r="K25" s="516"/>
      <c r="L25" s="362" t="s">
        <v>210</v>
      </c>
      <c r="M25" s="537" t="s">
        <v>221</v>
      </c>
      <c r="N25" s="537"/>
      <c r="O25" s="537"/>
      <c r="P25" s="537"/>
      <c r="Q25" s="516" t="s">
        <v>825</v>
      </c>
      <c r="R25" s="516"/>
      <c r="S25" s="362"/>
      <c r="T25" s="363">
        <v>8754989.4399999995</v>
      </c>
      <c r="U25" s="538">
        <v>8758542.2400000002</v>
      </c>
      <c r="V25" s="538"/>
      <c r="W25" s="538"/>
    </row>
    <row r="26" spans="2:23" ht="34.5" customHeight="1" x14ac:dyDescent="0.25">
      <c r="B26" s="515" t="s">
        <v>826</v>
      </c>
      <c r="C26" s="515"/>
      <c r="D26" s="515"/>
      <c r="E26" s="515"/>
      <c r="F26" s="515"/>
      <c r="G26" s="515"/>
      <c r="H26" s="516" t="s">
        <v>822</v>
      </c>
      <c r="I26" s="516"/>
      <c r="J26" s="516"/>
      <c r="K26" s="516"/>
      <c r="L26" s="362" t="s">
        <v>210</v>
      </c>
      <c r="M26" s="537" t="s">
        <v>221</v>
      </c>
      <c r="N26" s="537"/>
      <c r="O26" s="537"/>
      <c r="P26" s="537"/>
      <c r="Q26" s="516" t="s">
        <v>827</v>
      </c>
      <c r="R26" s="516"/>
      <c r="S26" s="362"/>
      <c r="T26" s="363">
        <v>8754989.4399999995</v>
      </c>
      <c r="U26" s="538">
        <v>8758542.2400000002</v>
      </c>
      <c r="V26" s="538"/>
      <c r="W26" s="538"/>
    </row>
    <row r="27" spans="2:23" ht="57" customHeight="1" x14ac:dyDescent="0.25">
      <c r="B27" s="515" t="s">
        <v>701</v>
      </c>
      <c r="C27" s="515"/>
      <c r="D27" s="515"/>
      <c r="E27" s="515"/>
      <c r="F27" s="515"/>
      <c r="G27" s="515"/>
      <c r="H27" s="516" t="s">
        <v>822</v>
      </c>
      <c r="I27" s="516"/>
      <c r="J27" s="516"/>
      <c r="K27" s="516"/>
      <c r="L27" s="362" t="s">
        <v>210</v>
      </c>
      <c r="M27" s="537" t="s">
        <v>221</v>
      </c>
      <c r="N27" s="537"/>
      <c r="O27" s="537"/>
      <c r="P27" s="537"/>
      <c r="Q27" s="516" t="s">
        <v>503</v>
      </c>
      <c r="R27" s="516"/>
      <c r="S27" s="364"/>
      <c r="T27" s="363">
        <v>7310586</v>
      </c>
      <c r="U27" s="538">
        <v>7310586</v>
      </c>
      <c r="V27" s="538"/>
      <c r="W27" s="538"/>
    </row>
    <row r="28" spans="2:23" ht="23.25" customHeight="1" x14ac:dyDescent="0.25">
      <c r="B28" s="515" t="s">
        <v>828</v>
      </c>
      <c r="C28" s="515"/>
      <c r="D28" s="515"/>
      <c r="E28" s="515"/>
      <c r="F28" s="515"/>
      <c r="G28" s="515"/>
      <c r="H28" s="516" t="s">
        <v>822</v>
      </c>
      <c r="I28" s="516"/>
      <c r="J28" s="516"/>
      <c r="K28" s="516"/>
      <c r="L28" s="362" t="s">
        <v>210</v>
      </c>
      <c r="M28" s="537" t="s">
        <v>221</v>
      </c>
      <c r="N28" s="537"/>
      <c r="O28" s="537"/>
      <c r="P28" s="537"/>
      <c r="Q28" s="516" t="s">
        <v>503</v>
      </c>
      <c r="R28" s="516"/>
      <c r="S28" s="362" t="s">
        <v>829</v>
      </c>
      <c r="T28" s="363">
        <v>7310586</v>
      </c>
      <c r="U28" s="538">
        <v>7310586</v>
      </c>
      <c r="V28" s="538"/>
      <c r="W28" s="538"/>
    </row>
    <row r="29" spans="2:23" ht="57" customHeight="1" x14ac:dyDescent="0.25">
      <c r="B29" s="515" t="s">
        <v>700</v>
      </c>
      <c r="C29" s="515"/>
      <c r="D29" s="515"/>
      <c r="E29" s="515"/>
      <c r="F29" s="515"/>
      <c r="G29" s="515"/>
      <c r="H29" s="516" t="s">
        <v>822</v>
      </c>
      <c r="I29" s="516"/>
      <c r="J29" s="516"/>
      <c r="K29" s="516"/>
      <c r="L29" s="362" t="s">
        <v>210</v>
      </c>
      <c r="M29" s="537" t="s">
        <v>221</v>
      </c>
      <c r="N29" s="537"/>
      <c r="O29" s="537"/>
      <c r="P29" s="537"/>
      <c r="Q29" s="516" t="s">
        <v>504</v>
      </c>
      <c r="R29" s="516"/>
      <c r="S29" s="364"/>
      <c r="T29" s="363">
        <v>1435080</v>
      </c>
      <c r="U29" s="538">
        <v>1438283.2</v>
      </c>
      <c r="V29" s="538"/>
      <c r="W29" s="538"/>
    </row>
    <row r="30" spans="2:23" ht="34.5" customHeight="1" x14ac:dyDescent="0.25">
      <c r="B30" s="515" t="s">
        <v>830</v>
      </c>
      <c r="C30" s="515"/>
      <c r="D30" s="515"/>
      <c r="E30" s="515"/>
      <c r="F30" s="515"/>
      <c r="G30" s="515"/>
      <c r="H30" s="516" t="s">
        <v>822</v>
      </c>
      <c r="I30" s="516"/>
      <c r="J30" s="516"/>
      <c r="K30" s="516"/>
      <c r="L30" s="362" t="s">
        <v>210</v>
      </c>
      <c r="M30" s="537" t="s">
        <v>221</v>
      </c>
      <c r="N30" s="537"/>
      <c r="O30" s="537"/>
      <c r="P30" s="537"/>
      <c r="Q30" s="516" t="s">
        <v>504</v>
      </c>
      <c r="R30" s="516"/>
      <c r="S30" s="362" t="s">
        <v>739</v>
      </c>
      <c r="T30" s="363">
        <v>1367880</v>
      </c>
      <c r="U30" s="538">
        <v>1371083.2</v>
      </c>
      <c r="V30" s="538"/>
      <c r="W30" s="538"/>
    </row>
    <row r="31" spans="2:23" ht="15" customHeight="1" x14ac:dyDescent="0.25">
      <c r="B31" s="515" t="s">
        <v>831</v>
      </c>
      <c r="C31" s="515"/>
      <c r="D31" s="515"/>
      <c r="E31" s="515"/>
      <c r="F31" s="515"/>
      <c r="G31" s="515"/>
      <c r="H31" s="516" t="s">
        <v>822</v>
      </c>
      <c r="I31" s="516"/>
      <c r="J31" s="516"/>
      <c r="K31" s="516"/>
      <c r="L31" s="362" t="s">
        <v>210</v>
      </c>
      <c r="M31" s="537" t="s">
        <v>221</v>
      </c>
      <c r="N31" s="537"/>
      <c r="O31" s="537"/>
      <c r="P31" s="537"/>
      <c r="Q31" s="516" t="s">
        <v>504</v>
      </c>
      <c r="R31" s="516"/>
      <c r="S31" s="362" t="s">
        <v>822</v>
      </c>
      <c r="T31" s="363">
        <v>67200</v>
      </c>
      <c r="U31" s="538">
        <v>67200</v>
      </c>
      <c r="V31" s="538"/>
      <c r="W31" s="538"/>
    </row>
    <row r="32" spans="2:23" ht="90.75" customHeight="1" x14ac:dyDescent="0.25">
      <c r="B32" s="515" t="s">
        <v>832</v>
      </c>
      <c r="C32" s="515"/>
      <c r="D32" s="515"/>
      <c r="E32" s="515"/>
      <c r="F32" s="515"/>
      <c r="G32" s="515"/>
      <c r="H32" s="516" t="s">
        <v>822</v>
      </c>
      <c r="I32" s="516"/>
      <c r="J32" s="516"/>
      <c r="K32" s="516"/>
      <c r="L32" s="362" t="s">
        <v>210</v>
      </c>
      <c r="M32" s="537" t="s">
        <v>221</v>
      </c>
      <c r="N32" s="537"/>
      <c r="O32" s="537"/>
      <c r="P32" s="537"/>
      <c r="Q32" s="516" t="s">
        <v>505</v>
      </c>
      <c r="R32" s="516"/>
      <c r="S32" s="364"/>
      <c r="T32" s="363">
        <v>9323.44</v>
      </c>
      <c r="U32" s="538">
        <v>9673.0400000000009</v>
      </c>
      <c r="V32" s="538"/>
      <c r="W32" s="538"/>
    </row>
    <row r="33" spans="2:23" ht="34.5" customHeight="1" x14ac:dyDescent="0.25">
      <c r="B33" s="515" t="s">
        <v>830</v>
      </c>
      <c r="C33" s="515"/>
      <c r="D33" s="515"/>
      <c r="E33" s="515"/>
      <c r="F33" s="515"/>
      <c r="G33" s="515"/>
      <c r="H33" s="516" t="s">
        <v>822</v>
      </c>
      <c r="I33" s="516"/>
      <c r="J33" s="516"/>
      <c r="K33" s="516"/>
      <c r="L33" s="362" t="s">
        <v>210</v>
      </c>
      <c r="M33" s="537" t="s">
        <v>221</v>
      </c>
      <c r="N33" s="537"/>
      <c r="O33" s="537"/>
      <c r="P33" s="537"/>
      <c r="Q33" s="516" t="s">
        <v>505</v>
      </c>
      <c r="R33" s="516"/>
      <c r="S33" s="362" t="s">
        <v>739</v>
      </c>
      <c r="T33" s="363">
        <v>9323.44</v>
      </c>
      <c r="U33" s="538">
        <v>9673.0400000000009</v>
      </c>
      <c r="V33" s="538"/>
      <c r="W33" s="538"/>
    </row>
    <row r="34" spans="2:23" ht="15" customHeight="1" x14ac:dyDescent="0.25">
      <c r="B34" s="515" t="s">
        <v>229</v>
      </c>
      <c r="C34" s="515"/>
      <c r="D34" s="515"/>
      <c r="E34" s="515"/>
      <c r="F34" s="515"/>
      <c r="G34" s="515"/>
      <c r="H34" s="516" t="s">
        <v>822</v>
      </c>
      <c r="I34" s="516"/>
      <c r="J34" s="516"/>
      <c r="K34" s="516"/>
      <c r="L34" s="362" t="s">
        <v>213</v>
      </c>
      <c r="M34" s="516"/>
      <c r="N34" s="516"/>
      <c r="O34" s="516"/>
      <c r="P34" s="516"/>
      <c r="Q34" s="516"/>
      <c r="R34" s="516"/>
      <c r="S34" s="362"/>
      <c r="T34" s="363">
        <v>1144469.6200000001</v>
      </c>
      <c r="U34" s="538">
        <v>1247681.01</v>
      </c>
      <c r="V34" s="538"/>
      <c r="W34" s="538"/>
    </row>
    <row r="35" spans="2:23" ht="15" customHeight="1" x14ac:dyDescent="0.25">
      <c r="B35" s="515" t="s">
        <v>230</v>
      </c>
      <c r="C35" s="515"/>
      <c r="D35" s="515"/>
      <c r="E35" s="515"/>
      <c r="F35" s="515"/>
      <c r="G35" s="515"/>
      <c r="H35" s="516" t="s">
        <v>822</v>
      </c>
      <c r="I35" s="516"/>
      <c r="J35" s="516"/>
      <c r="K35" s="516"/>
      <c r="L35" s="362" t="s">
        <v>213</v>
      </c>
      <c r="M35" s="537" t="s">
        <v>215</v>
      </c>
      <c r="N35" s="537"/>
      <c r="O35" s="537"/>
      <c r="P35" s="537"/>
      <c r="Q35" s="516"/>
      <c r="R35" s="516"/>
      <c r="S35" s="362"/>
      <c r="T35" s="363">
        <v>1144469.6200000001</v>
      </c>
      <c r="U35" s="538">
        <v>1247681.01</v>
      </c>
      <c r="V35" s="538"/>
      <c r="W35" s="538"/>
    </row>
    <row r="36" spans="2:23" ht="15" customHeight="1" x14ac:dyDescent="0.25">
      <c r="B36" s="515" t="s">
        <v>839</v>
      </c>
      <c r="C36" s="515"/>
      <c r="D36" s="515"/>
      <c r="E36" s="515"/>
      <c r="F36" s="515"/>
      <c r="G36" s="515"/>
      <c r="H36" s="516" t="s">
        <v>822</v>
      </c>
      <c r="I36" s="516"/>
      <c r="J36" s="516"/>
      <c r="K36" s="516"/>
      <c r="L36" s="362" t="s">
        <v>213</v>
      </c>
      <c r="M36" s="537" t="s">
        <v>215</v>
      </c>
      <c r="N36" s="537"/>
      <c r="O36" s="537"/>
      <c r="P36" s="537"/>
      <c r="Q36" s="516" t="s">
        <v>840</v>
      </c>
      <c r="R36" s="516"/>
      <c r="S36" s="362"/>
      <c r="T36" s="363">
        <v>1144469.6200000001</v>
      </c>
      <c r="U36" s="538">
        <v>1247681.01</v>
      </c>
      <c r="V36" s="538"/>
      <c r="W36" s="538"/>
    </row>
    <row r="37" spans="2:23" ht="23.25" customHeight="1" x14ac:dyDescent="0.25">
      <c r="B37" s="515" t="s">
        <v>841</v>
      </c>
      <c r="C37" s="515"/>
      <c r="D37" s="515"/>
      <c r="E37" s="515"/>
      <c r="F37" s="515"/>
      <c r="G37" s="515"/>
      <c r="H37" s="516" t="s">
        <v>822</v>
      </c>
      <c r="I37" s="516"/>
      <c r="J37" s="516"/>
      <c r="K37" s="516"/>
      <c r="L37" s="362" t="s">
        <v>213</v>
      </c>
      <c r="M37" s="537" t="s">
        <v>215</v>
      </c>
      <c r="N37" s="537"/>
      <c r="O37" s="537"/>
      <c r="P37" s="537"/>
      <c r="Q37" s="516" t="s">
        <v>842</v>
      </c>
      <c r="R37" s="516"/>
      <c r="S37" s="362"/>
      <c r="T37" s="363">
        <v>1144469.6200000001</v>
      </c>
      <c r="U37" s="538">
        <v>1247681.01</v>
      </c>
      <c r="V37" s="538"/>
      <c r="W37" s="538"/>
    </row>
    <row r="38" spans="2:23" ht="45.75" customHeight="1" x14ac:dyDescent="0.25">
      <c r="B38" s="515" t="s">
        <v>1028</v>
      </c>
      <c r="C38" s="515"/>
      <c r="D38" s="515"/>
      <c r="E38" s="515"/>
      <c r="F38" s="515"/>
      <c r="G38" s="515"/>
      <c r="H38" s="516" t="s">
        <v>822</v>
      </c>
      <c r="I38" s="516"/>
      <c r="J38" s="516"/>
      <c r="K38" s="516"/>
      <c r="L38" s="362" t="s">
        <v>213</v>
      </c>
      <c r="M38" s="537" t="s">
        <v>215</v>
      </c>
      <c r="N38" s="537"/>
      <c r="O38" s="537"/>
      <c r="P38" s="537"/>
      <c r="Q38" s="516" t="s">
        <v>1029</v>
      </c>
      <c r="R38" s="516"/>
      <c r="S38" s="364"/>
      <c r="T38" s="363">
        <v>1144469.6200000001</v>
      </c>
      <c r="U38" s="538">
        <v>1247681.01</v>
      </c>
      <c r="V38" s="538"/>
      <c r="W38" s="538"/>
    </row>
    <row r="39" spans="2:23" ht="15" customHeight="1" x14ac:dyDescent="0.25">
      <c r="B39" s="515" t="s">
        <v>1030</v>
      </c>
      <c r="C39" s="515"/>
      <c r="D39" s="515"/>
      <c r="E39" s="515"/>
      <c r="F39" s="515"/>
      <c r="G39" s="515"/>
      <c r="H39" s="516" t="s">
        <v>822</v>
      </c>
      <c r="I39" s="516"/>
      <c r="J39" s="516"/>
      <c r="K39" s="516"/>
      <c r="L39" s="362" t="s">
        <v>213</v>
      </c>
      <c r="M39" s="537" t="s">
        <v>215</v>
      </c>
      <c r="N39" s="537"/>
      <c r="O39" s="537"/>
      <c r="P39" s="537"/>
      <c r="Q39" s="516" t="s">
        <v>1029</v>
      </c>
      <c r="R39" s="516"/>
      <c r="S39" s="362" t="s">
        <v>1031</v>
      </c>
      <c r="T39" s="363">
        <v>1144469.6200000001</v>
      </c>
      <c r="U39" s="538">
        <v>1247681.01</v>
      </c>
      <c r="V39" s="538"/>
      <c r="W39" s="538"/>
    </row>
    <row r="40" spans="2:23" ht="15" customHeight="1" x14ac:dyDescent="0.25">
      <c r="B40" s="515" t="s">
        <v>253</v>
      </c>
      <c r="C40" s="515"/>
      <c r="D40" s="515"/>
      <c r="E40" s="515"/>
      <c r="F40" s="515"/>
      <c r="G40" s="515"/>
      <c r="H40" s="516" t="s">
        <v>822</v>
      </c>
      <c r="I40" s="516"/>
      <c r="J40" s="516"/>
      <c r="K40" s="516"/>
      <c r="L40" s="362" t="s">
        <v>223</v>
      </c>
      <c r="M40" s="516"/>
      <c r="N40" s="516"/>
      <c r="O40" s="516"/>
      <c r="P40" s="516"/>
      <c r="Q40" s="516"/>
      <c r="R40" s="516"/>
      <c r="S40" s="362"/>
      <c r="T40" s="363">
        <v>16037024.720000001</v>
      </c>
      <c r="U40" s="538">
        <v>17538847.18</v>
      </c>
      <c r="V40" s="538"/>
      <c r="W40" s="538"/>
    </row>
    <row r="41" spans="2:23" ht="15" customHeight="1" x14ac:dyDescent="0.25">
      <c r="B41" s="515" t="s">
        <v>255</v>
      </c>
      <c r="C41" s="515"/>
      <c r="D41" s="515"/>
      <c r="E41" s="515"/>
      <c r="F41" s="515"/>
      <c r="G41" s="515"/>
      <c r="H41" s="516" t="s">
        <v>822</v>
      </c>
      <c r="I41" s="516"/>
      <c r="J41" s="516"/>
      <c r="K41" s="516"/>
      <c r="L41" s="362" t="s">
        <v>223</v>
      </c>
      <c r="M41" s="537" t="s">
        <v>213</v>
      </c>
      <c r="N41" s="537"/>
      <c r="O41" s="537"/>
      <c r="P41" s="537"/>
      <c r="Q41" s="516"/>
      <c r="R41" s="516"/>
      <c r="S41" s="362"/>
      <c r="T41" s="363">
        <v>16037024.720000001</v>
      </c>
      <c r="U41" s="538">
        <v>17538847.18</v>
      </c>
      <c r="V41" s="538"/>
      <c r="W41" s="538"/>
    </row>
    <row r="42" spans="2:23" ht="23.25" customHeight="1" x14ac:dyDescent="0.25">
      <c r="B42" s="515" t="s">
        <v>833</v>
      </c>
      <c r="C42" s="515"/>
      <c r="D42" s="515"/>
      <c r="E42" s="515"/>
      <c r="F42" s="515"/>
      <c r="G42" s="515"/>
      <c r="H42" s="516" t="s">
        <v>822</v>
      </c>
      <c r="I42" s="516"/>
      <c r="J42" s="516"/>
      <c r="K42" s="516"/>
      <c r="L42" s="362" t="s">
        <v>223</v>
      </c>
      <c r="M42" s="537" t="s">
        <v>213</v>
      </c>
      <c r="N42" s="537"/>
      <c r="O42" s="537"/>
      <c r="P42" s="537"/>
      <c r="Q42" s="516" t="s">
        <v>834</v>
      </c>
      <c r="R42" s="516"/>
      <c r="S42" s="362"/>
      <c r="T42" s="363">
        <v>489280.68</v>
      </c>
      <c r="U42" s="538">
        <v>555974.53</v>
      </c>
      <c r="V42" s="538"/>
      <c r="W42" s="538"/>
    </row>
    <row r="43" spans="2:23" ht="23.25" customHeight="1" x14ac:dyDescent="0.25">
      <c r="B43" s="515" t="s">
        <v>835</v>
      </c>
      <c r="C43" s="515"/>
      <c r="D43" s="515"/>
      <c r="E43" s="515"/>
      <c r="F43" s="515"/>
      <c r="G43" s="515"/>
      <c r="H43" s="516" t="s">
        <v>822</v>
      </c>
      <c r="I43" s="516"/>
      <c r="J43" s="516"/>
      <c r="K43" s="516"/>
      <c r="L43" s="362" t="s">
        <v>223</v>
      </c>
      <c r="M43" s="537" t="s">
        <v>213</v>
      </c>
      <c r="N43" s="537"/>
      <c r="O43" s="537"/>
      <c r="P43" s="537"/>
      <c r="Q43" s="516" t="s">
        <v>836</v>
      </c>
      <c r="R43" s="516"/>
      <c r="S43" s="362"/>
      <c r="T43" s="363">
        <v>489280.68</v>
      </c>
      <c r="U43" s="538">
        <v>555974.53</v>
      </c>
      <c r="V43" s="538"/>
      <c r="W43" s="538"/>
    </row>
    <row r="44" spans="2:23" ht="102" customHeight="1" x14ac:dyDescent="0.25">
      <c r="B44" s="515" t="s">
        <v>506</v>
      </c>
      <c r="C44" s="515"/>
      <c r="D44" s="515"/>
      <c r="E44" s="515"/>
      <c r="F44" s="515"/>
      <c r="G44" s="515"/>
      <c r="H44" s="516" t="s">
        <v>822</v>
      </c>
      <c r="I44" s="516"/>
      <c r="J44" s="516"/>
      <c r="K44" s="516"/>
      <c r="L44" s="362" t="s">
        <v>223</v>
      </c>
      <c r="M44" s="537" t="s">
        <v>213</v>
      </c>
      <c r="N44" s="537"/>
      <c r="O44" s="537"/>
      <c r="P44" s="537"/>
      <c r="Q44" s="516" t="s">
        <v>507</v>
      </c>
      <c r="R44" s="516"/>
      <c r="S44" s="364"/>
      <c r="T44" s="363">
        <v>489280.68</v>
      </c>
      <c r="U44" s="538">
        <v>555974.53</v>
      </c>
      <c r="V44" s="538"/>
      <c r="W44" s="538"/>
    </row>
    <row r="45" spans="2:23" ht="45.75" customHeight="1" x14ac:dyDescent="0.25">
      <c r="B45" s="515" t="s">
        <v>837</v>
      </c>
      <c r="C45" s="515"/>
      <c r="D45" s="515"/>
      <c r="E45" s="515"/>
      <c r="F45" s="515"/>
      <c r="G45" s="515"/>
      <c r="H45" s="516" t="s">
        <v>822</v>
      </c>
      <c r="I45" s="516"/>
      <c r="J45" s="516"/>
      <c r="K45" s="516"/>
      <c r="L45" s="362" t="s">
        <v>223</v>
      </c>
      <c r="M45" s="537" t="s">
        <v>213</v>
      </c>
      <c r="N45" s="537"/>
      <c r="O45" s="537"/>
      <c r="P45" s="537"/>
      <c r="Q45" s="516" t="s">
        <v>507</v>
      </c>
      <c r="R45" s="516"/>
      <c r="S45" s="362" t="s">
        <v>838</v>
      </c>
      <c r="T45" s="363">
        <v>489280.68</v>
      </c>
      <c r="U45" s="538">
        <v>555974.53</v>
      </c>
      <c r="V45" s="538"/>
      <c r="W45" s="538"/>
    </row>
    <row r="46" spans="2:23" ht="15" customHeight="1" x14ac:dyDescent="0.25">
      <c r="B46" s="515" t="s">
        <v>839</v>
      </c>
      <c r="C46" s="515"/>
      <c r="D46" s="515"/>
      <c r="E46" s="515"/>
      <c r="F46" s="515"/>
      <c r="G46" s="515"/>
      <c r="H46" s="516" t="s">
        <v>822</v>
      </c>
      <c r="I46" s="516"/>
      <c r="J46" s="516"/>
      <c r="K46" s="516"/>
      <c r="L46" s="362" t="s">
        <v>223</v>
      </c>
      <c r="M46" s="537" t="s">
        <v>213</v>
      </c>
      <c r="N46" s="537"/>
      <c r="O46" s="537"/>
      <c r="P46" s="537"/>
      <c r="Q46" s="516" t="s">
        <v>840</v>
      </c>
      <c r="R46" s="516"/>
      <c r="S46" s="362"/>
      <c r="T46" s="363">
        <v>15547744.039999999</v>
      </c>
      <c r="U46" s="538">
        <v>16982872.649999999</v>
      </c>
      <c r="V46" s="538"/>
      <c r="W46" s="538"/>
    </row>
    <row r="47" spans="2:23" ht="23.25" customHeight="1" x14ac:dyDescent="0.25">
      <c r="B47" s="515" t="s">
        <v>841</v>
      </c>
      <c r="C47" s="515"/>
      <c r="D47" s="515"/>
      <c r="E47" s="515"/>
      <c r="F47" s="515"/>
      <c r="G47" s="515"/>
      <c r="H47" s="516" t="s">
        <v>822</v>
      </c>
      <c r="I47" s="516"/>
      <c r="J47" s="516"/>
      <c r="K47" s="516"/>
      <c r="L47" s="362" t="s">
        <v>223</v>
      </c>
      <c r="M47" s="537" t="s">
        <v>213</v>
      </c>
      <c r="N47" s="537"/>
      <c r="O47" s="537"/>
      <c r="P47" s="537"/>
      <c r="Q47" s="516" t="s">
        <v>842</v>
      </c>
      <c r="R47" s="516"/>
      <c r="S47" s="362"/>
      <c r="T47" s="363">
        <v>15547744.039999999</v>
      </c>
      <c r="U47" s="538">
        <v>16982872.649999999</v>
      </c>
      <c r="V47" s="538"/>
      <c r="W47" s="538"/>
    </row>
    <row r="48" spans="2:23" ht="57" customHeight="1" x14ac:dyDescent="0.25">
      <c r="B48" s="515" t="s">
        <v>508</v>
      </c>
      <c r="C48" s="515"/>
      <c r="D48" s="515"/>
      <c r="E48" s="515"/>
      <c r="F48" s="515"/>
      <c r="G48" s="515"/>
      <c r="H48" s="516" t="s">
        <v>822</v>
      </c>
      <c r="I48" s="516"/>
      <c r="J48" s="516"/>
      <c r="K48" s="516"/>
      <c r="L48" s="362" t="s">
        <v>223</v>
      </c>
      <c r="M48" s="537" t="s">
        <v>213</v>
      </c>
      <c r="N48" s="537"/>
      <c r="O48" s="537"/>
      <c r="P48" s="537"/>
      <c r="Q48" s="516" t="s">
        <v>509</v>
      </c>
      <c r="R48" s="516"/>
      <c r="S48" s="364"/>
      <c r="T48" s="363">
        <v>15547744.039999999</v>
      </c>
      <c r="U48" s="538">
        <v>16982872.649999999</v>
      </c>
      <c r="V48" s="538"/>
      <c r="W48" s="538"/>
    </row>
    <row r="49" spans="2:23" ht="45.75" customHeight="1" x14ac:dyDescent="0.25">
      <c r="B49" s="515" t="s">
        <v>837</v>
      </c>
      <c r="C49" s="515"/>
      <c r="D49" s="515"/>
      <c r="E49" s="515"/>
      <c r="F49" s="515"/>
      <c r="G49" s="515"/>
      <c r="H49" s="516" t="s">
        <v>822</v>
      </c>
      <c r="I49" s="516"/>
      <c r="J49" s="516"/>
      <c r="K49" s="516"/>
      <c r="L49" s="362" t="s">
        <v>223</v>
      </c>
      <c r="M49" s="537" t="s">
        <v>213</v>
      </c>
      <c r="N49" s="537"/>
      <c r="O49" s="537"/>
      <c r="P49" s="537"/>
      <c r="Q49" s="516" t="s">
        <v>509</v>
      </c>
      <c r="R49" s="516"/>
      <c r="S49" s="362" t="s">
        <v>838</v>
      </c>
      <c r="T49" s="363">
        <v>15547744.039999999</v>
      </c>
      <c r="U49" s="538">
        <v>16982872.649999999</v>
      </c>
      <c r="V49" s="538"/>
      <c r="W49" s="538"/>
    </row>
    <row r="50" spans="2:23" ht="15" customHeight="1" x14ac:dyDescent="0.25">
      <c r="B50" s="515" t="s">
        <v>269</v>
      </c>
      <c r="C50" s="515"/>
      <c r="D50" s="515"/>
      <c r="E50" s="515"/>
      <c r="F50" s="515"/>
      <c r="G50" s="515"/>
      <c r="H50" s="516" t="s">
        <v>822</v>
      </c>
      <c r="I50" s="516"/>
      <c r="J50" s="516"/>
      <c r="K50" s="516"/>
      <c r="L50" s="362" t="s">
        <v>243</v>
      </c>
      <c r="M50" s="516"/>
      <c r="N50" s="516"/>
      <c r="O50" s="516"/>
      <c r="P50" s="516"/>
      <c r="Q50" s="516"/>
      <c r="R50" s="516"/>
      <c r="S50" s="362"/>
      <c r="T50" s="363">
        <v>1000000</v>
      </c>
      <c r="U50" s="538">
        <v>1000000</v>
      </c>
      <c r="V50" s="538"/>
      <c r="W50" s="538"/>
    </row>
    <row r="51" spans="2:23" ht="15" customHeight="1" x14ac:dyDescent="0.25">
      <c r="B51" s="515" t="s">
        <v>271</v>
      </c>
      <c r="C51" s="515"/>
      <c r="D51" s="515"/>
      <c r="E51" s="515"/>
      <c r="F51" s="515"/>
      <c r="G51" s="515"/>
      <c r="H51" s="516" t="s">
        <v>822</v>
      </c>
      <c r="I51" s="516"/>
      <c r="J51" s="516"/>
      <c r="K51" s="516"/>
      <c r="L51" s="362" t="s">
        <v>243</v>
      </c>
      <c r="M51" s="537" t="s">
        <v>215</v>
      </c>
      <c r="N51" s="537"/>
      <c r="O51" s="537"/>
      <c r="P51" s="537"/>
      <c r="Q51" s="516"/>
      <c r="R51" s="516"/>
      <c r="S51" s="362"/>
      <c r="T51" s="363">
        <v>1000000</v>
      </c>
      <c r="U51" s="538">
        <v>1000000</v>
      </c>
      <c r="V51" s="538"/>
      <c r="W51" s="538"/>
    </row>
    <row r="52" spans="2:23" ht="15" customHeight="1" x14ac:dyDescent="0.25">
      <c r="B52" s="515" t="s">
        <v>839</v>
      </c>
      <c r="C52" s="515"/>
      <c r="D52" s="515"/>
      <c r="E52" s="515"/>
      <c r="F52" s="515"/>
      <c r="G52" s="515"/>
      <c r="H52" s="516" t="s">
        <v>822</v>
      </c>
      <c r="I52" s="516"/>
      <c r="J52" s="516"/>
      <c r="K52" s="516"/>
      <c r="L52" s="362" t="s">
        <v>243</v>
      </c>
      <c r="M52" s="537" t="s">
        <v>215</v>
      </c>
      <c r="N52" s="537"/>
      <c r="O52" s="537"/>
      <c r="P52" s="537"/>
      <c r="Q52" s="516" t="s">
        <v>840</v>
      </c>
      <c r="R52" s="516"/>
      <c r="S52" s="362"/>
      <c r="T52" s="363">
        <v>1000000</v>
      </c>
      <c r="U52" s="538">
        <v>1000000</v>
      </c>
      <c r="V52" s="538"/>
      <c r="W52" s="538"/>
    </row>
    <row r="53" spans="2:23" ht="23.25" customHeight="1" x14ac:dyDescent="0.25">
      <c r="B53" s="515" t="s">
        <v>841</v>
      </c>
      <c r="C53" s="515"/>
      <c r="D53" s="515"/>
      <c r="E53" s="515"/>
      <c r="F53" s="515"/>
      <c r="G53" s="515"/>
      <c r="H53" s="516" t="s">
        <v>822</v>
      </c>
      <c r="I53" s="516"/>
      <c r="J53" s="516"/>
      <c r="K53" s="516"/>
      <c r="L53" s="362" t="s">
        <v>243</v>
      </c>
      <c r="M53" s="537" t="s">
        <v>215</v>
      </c>
      <c r="N53" s="537"/>
      <c r="O53" s="537"/>
      <c r="P53" s="537"/>
      <c r="Q53" s="516" t="s">
        <v>842</v>
      </c>
      <c r="R53" s="516"/>
      <c r="S53" s="362"/>
      <c r="T53" s="363">
        <v>1000000</v>
      </c>
      <c r="U53" s="538">
        <v>1000000</v>
      </c>
      <c r="V53" s="538"/>
      <c r="W53" s="538"/>
    </row>
    <row r="54" spans="2:23" ht="34.5" customHeight="1" x14ac:dyDescent="0.25">
      <c r="B54" s="515" t="s">
        <v>512</v>
      </c>
      <c r="C54" s="515"/>
      <c r="D54" s="515"/>
      <c r="E54" s="515"/>
      <c r="F54" s="515"/>
      <c r="G54" s="515"/>
      <c r="H54" s="516" t="s">
        <v>822</v>
      </c>
      <c r="I54" s="516"/>
      <c r="J54" s="516"/>
      <c r="K54" s="516"/>
      <c r="L54" s="362" t="s">
        <v>243</v>
      </c>
      <c r="M54" s="537" t="s">
        <v>215</v>
      </c>
      <c r="N54" s="537"/>
      <c r="O54" s="537"/>
      <c r="P54" s="537"/>
      <c r="Q54" s="516" t="s">
        <v>513</v>
      </c>
      <c r="R54" s="516"/>
      <c r="S54" s="364"/>
      <c r="T54" s="363">
        <v>1000000</v>
      </c>
      <c r="U54" s="538">
        <v>1000000</v>
      </c>
      <c r="V54" s="538"/>
      <c r="W54" s="538"/>
    </row>
    <row r="55" spans="2:23" ht="23.25" customHeight="1" x14ac:dyDescent="0.25">
      <c r="B55" s="515" t="s">
        <v>1006</v>
      </c>
      <c r="C55" s="515"/>
      <c r="D55" s="515"/>
      <c r="E55" s="515"/>
      <c r="F55" s="515"/>
      <c r="G55" s="515"/>
      <c r="H55" s="516" t="s">
        <v>822</v>
      </c>
      <c r="I55" s="516"/>
      <c r="J55" s="516"/>
      <c r="K55" s="516"/>
      <c r="L55" s="362" t="s">
        <v>243</v>
      </c>
      <c r="M55" s="537" t="s">
        <v>215</v>
      </c>
      <c r="N55" s="537"/>
      <c r="O55" s="537"/>
      <c r="P55" s="537"/>
      <c r="Q55" s="516" t="s">
        <v>513</v>
      </c>
      <c r="R55" s="516"/>
      <c r="S55" s="362" t="s">
        <v>732</v>
      </c>
      <c r="T55" s="363">
        <v>1000000</v>
      </c>
      <c r="U55" s="538">
        <v>1000000</v>
      </c>
      <c r="V55" s="538"/>
      <c r="W55" s="538"/>
    </row>
    <row r="56" spans="2:23" ht="34.5" customHeight="1" x14ac:dyDescent="0.25">
      <c r="B56" s="515" t="s">
        <v>850</v>
      </c>
      <c r="C56" s="515"/>
      <c r="D56" s="515"/>
      <c r="E56" s="515"/>
      <c r="F56" s="515"/>
      <c r="G56" s="515"/>
      <c r="H56" s="516" t="s">
        <v>822</v>
      </c>
      <c r="I56" s="516"/>
      <c r="J56" s="516"/>
      <c r="K56" s="516"/>
      <c r="L56" s="362" t="s">
        <v>236</v>
      </c>
      <c r="M56" s="516"/>
      <c r="N56" s="516"/>
      <c r="O56" s="516"/>
      <c r="P56" s="516"/>
      <c r="Q56" s="516"/>
      <c r="R56" s="516"/>
      <c r="S56" s="362"/>
      <c r="T56" s="363">
        <v>7196726</v>
      </c>
      <c r="U56" s="538">
        <v>7484584</v>
      </c>
      <c r="V56" s="538"/>
      <c r="W56" s="538"/>
    </row>
    <row r="57" spans="2:23" ht="34.5" customHeight="1" x14ac:dyDescent="0.25">
      <c r="B57" s="515" t="s">
        <v>277</v>
      </c>
      <c r="C57" s="515"/>
      <c r="D57" s="515"/>
      <c r="E57" s="515"/>
      <c r="F57" s="515"/>
      <c r="G57" s="515"/>
      <c r="H57" s="516" t="s">
        <v>822</v>
      </c>
      <c r="I57" s="516"/>
      <c r="J57" s="516"/>
      <c r="K57" s="516"/>
      <c r="L57" s="362" t="s">
        <v>236</v>
      </c>
      <c r="M57" s="537" t="s">
        <v>210</v>
      </c>
      <c r="N57" s="537"/>
      <c r="O57" s="537"/>
      <c r="P57" s="537"/>
      <c r="Q57" s="516"/>
      <c r="R57" s="516"/>
      <c r="S57" s="362"/>
      <c r="T57" s="363">
        <v>7196726</v>
      </c>
      <c r="U57" s="538">
        <v>7484584</v>
      </c>
      <c r="V57" s="538"/>
      <c r="W57" s="538"/>
    </row>
    <row r="58" spans="2:23" ht="23.25" customHeight="1" x14ac:dyDescent="0.25">
      <c r="B58" s="515" t="s">
        <v>824</v>
      </c>
      <c r="C58" s="515"/>
      <c r="D58" s="515"/>
      <c r="E58" s="515"/>
      <c r="F58" s="515"/>
      <c r="G58" s="515"/>
      <c r="H58" s="516" t="s">
        <v>822</v>
      </c>
      <c r="I58" s="516"/>
      <c r="J58" s="516"/>
      <c r="K58" s="516"/>
      <c r="L58" s="362" t="s">
        <v>236</v>
      </c>
      <c r="M58" s="537" t="s">
        <v>210</v>
      </c>
      <c r="N58" s="537"/>
      <c r="O58" s="537"/>
      <c r="P58" s="537"/>
      <c r="Q58" s="516" t="s">
        <v>825</v>
      </c>
      <c r="R58" s="516"/>
      <c r="S58" s="362"/>
      <c r="T58" s="363">
        <v>7196726</v>
      </c>
      <c r="U58" s="538">
        <v>7484584</v>
      </c>
      <c r="V58" s="538"/>
      <c r="W58" s="538"/>
    </row>
    <row r="59" spans="2:23" ht="45.75" customHeight="1" x14ac:dyDescent="0.25">
      <c r="B59" s="515" t="s">
        <v>851</v>
      </c>
      <c r="C59" s="515"/>
      <c r="D59" s="515"/>
      <c r="E59" s="515"/>
      <c r="F59" s="515"/>
      <c r="G59" s="515"/>
      <c r="H59" s="516" t="s">
        <v>822</v>
      </c>
      <c r="I59" s="516"/>
      <c r="J59" s="516"/>
      <c r="K59" s="516"/>
      <c r="L59" s="362" t="s">
        <v>236</v>
      </c>
      <c r="M59" s="537" t="s">
        <v>210</v>
      </c>
      <c r="N59" s="537"/>
      <c r="O59" s="537"/>
      <c r="P59" s="537"/>
      <c r="Q59" s="516" t="s">
        <v>852</v>
      </c>
      <c r="R59" s="516"/>
      <c r="S59" s="362"/>
      <c r="T59" s="363">
        <v>7196726</v>
      </c>
      <c r="U59" s="538">
        <v>7484584</v>
      </c>
      <c r="V59" s="538"/>
      <c r="W59" s="538"/>
    </row>
    <row r="60" spans="2:23" ht="79.5" customHeight="1" x14ac:dyDescent="0.25">
      <c r="B60" s="515" t="s">
        <v>853</v>
      </c>
      <c r="C60" s="515"/>
      <c r="D60" s="515"/>
      <c r="E60" s="515"/>
      <c r="F60" s="515"/>
      <c r="G60" s="515"/>
      <c r="H60" s="516" t="s">
        <v>822</v>
      </c>
      <c r="I60" s="516"/>
      <c r="J60" s="516"/>
      <c r="K60" s="516"/>
      <c r="L60" s="362" t="s">
        <v>236</v>
      </c>
      <c r="M60" s="537" t="s">
        <v>210</v>
      </c>
      <c r="N60" s="537"/>
      <c r="O60" s="537"/>
      <c r="P60" s="537"/>
      <c r="Q60" s="516" t="s">
        <v>514</v>
      </c>
      <c r="R60" s="516"/>
      <c r="S60" s="364"/>
      <c r="T60" s="363">
        <v>7196726</v>
      </c>
      <c r="U60" s="538">
        <v>7484584</v>
      </c>
      <c r="V60" s="538"/>
      <c r="W60" s="538"/>
    </row>
    <row r="61" spans="2:23" ht="15" customHeight="1" x14ac:dyDescent="0.25">
      <c r="B61" s="515" t="s">
        <v>854</v>
      </c>
      <c r="C61" s="515"/>
      <c r="D61" s="515"/>
      <c r="E61" s="515"/>
      <c r="F61" s="515"/>
      <c r="G61" s="515"/>
      <c r="H61" s="516" t="s">
        <v>822</v>
      </c>
      <c r="I61" s="516"/>
      <c r="J61" s="516"/>
      <c r="K61" s="516"/>
      <c r="L61" s="362" t="s">
        <v>236</v>
      </c>
      <c r="M61" s="537" t="s">
        <v>210</v>
      </c>
      <c r="N61" s="537"/>
      <c r="O61" s="537"/>
      <c r="P61" s="537"/>
      <c r="Q61" s="516" t="s">
        <v>514</v>
      </c>
      <c r="R61" s="516"/>
      <c r="S61" s="362" t="s">
        <v>855</v>
      </c>
      <c r="T61" s="363">
        <v>7196726</v>
      </c>
      <c r="U61" s="538">
        <v>7484584</v>
      </c>
      <c r="V61" s="538"/>
      <c r="W61" s="538"/>
    </row>
    <row r="62" spans="2:23" ht="23.25" customHeight="1" x14ac:dyDescent="0.25">
      <c r="B62" s="539" t="s">
        <v>2</v>
      </c>
      <c r="C62" s="539"/>
      <c r="D62" s="539"/>
      <c r="E62" s="539"/>
      <c r="F62" s="539"/>
      <c r="G62" s="539"/>
      <c r="H62" s="540" t="s">
        <v>482</v>
      </c>
      <c r="I62" s="540"/>
      <c r="J62" s="540"/>
      <c r="K62" s="540"/>
      <c r="L62" s="360"/>
      <c r="M62" s="540"/>
      <c r="N62" s="540"/>
      <c r="O62" s="540"/>
      <c r="P62" s="540"/>
      <c r="Q62" s="540"/>
      <c r="R62" s="540"/>
      <c r="S62" s="360"/>
      <c r="T62" s="361">
        <v>1142038104.1800001</v>
      </c>
      <c r="U62" s="541">
        <v>1185913140.26</v>
      </c>
      <c r="V62" s="541"/>
      <c r="W62" s="541"/>
    </row>
    <row r="63" spans="2:23" ht="15" customHeight="1" x14ac:dyDescent="0.25">
      <c r="B63" s="515" t="s">
        <v>823</v>
      </c>
      <c r="C63" s="515"/>
      <c r="D63" s="515"/>
      <c r="E63" s="515"/>
      <c r="F63" s="515"/>
      <c r="G63" s="515"/>
      <c r="H63" s="516" t="s">
        <v>482</v>
      </c>
      <c r="I63" s="516"/>
      <c r="J63" s="516"/>
      <c r="K63" s="516"/>
      <c r="L63" s="362" t="s">
        <v>210</v>
      </c>
      <c r="M63" s="516"/>
      <c r="N63" s="516"/>
      <c r="O63" s="516"/>
      <c r="P63" s="516"/>
      <c r="Q63" s="516"/>
      <c r="R63" s="516"/>
      <c r="S63" s="362"/>
      <c r="T63" s="363">
        <v>77376877.909999996</v>
      </c>
      <c r="U63" s="538">
        <v>79314148.560000002</v>
      </c>
      <c r="V63" s="538"/>
      <c r="W63" s="538"/>
    </row>
    <row r="64" spans="2:23" ht="45.75" customHeight="1" x14ac:dyDescent="0.25">
      <c r="B64" s="515" t="s">
        <v>856</v>
      </c>
      <c r="C64" s="515"/>
      <c r="D64" s="515"/>
      <c r="E64" s="515"/>
      <c r="F64" s="515"/>
      <c r="G64" s="515"/>
      <c r="H64" s="516" t="s">
        <v>482</v>
      </c>
      <c r="I64" s="516"/>
      <c r="J64" s="516"/>
      <c r="K64" s="516"/>
      <c r="L64" s="362" t="s">
        <v>210</v>
      </c>
      <c r="M64" s="537" t="s">
        <v>217</v>
      </c>
      <c r="N64" s="537"/>
      <c r="O64" s="537"/>
      <c r="P64" s="537"/>
      <c r="Q64" s="516"/>
      <c r="R64" s="516"/>
      <c r="S64" s="362"/>
      <c r="T64" s="363">
        <v>43948592</v>
      </c>
      <c r="U64" s="538">
        <v>45503934</v>
      </c>
      <c r="V64" s="538"/>
      <c r="W64" s="538"/>
    </row>
    <row r="65" spans="2:23" ht="34.5" customHeight="1" x14ac:dyDescent="0.25">
      <c r="B65" s="515" t="s">
        <v>857</v>
      </c>
      <c r="C65" s="515"/>
      <c r="D65" s="515"/>
      <c r="E65" s="515"/>
      <c r="F65" s="515"/>
      <c r="G65" s="515"/>
      <c r="H65" s="516" t="s">
        <v>482</v>
      </c>
      <c r="I65" s="516"/>
      <c r="J65" s="516"/>
      <c r="K65" s="516"/>
      <c r="L65" s="362" t="s">
        <v>210</v>
      </c>
      <c r="M65" s="537" t="s">
        <v>217</v>
      </c>
      <c r="N65" s="537"/>
      <c r="O65" s="537"/>
      <c r="P65" s="537"/>
      <c r="Q65" s="516" t="s">
        <v>858</v>
      </c>
      <c r="R65" s="516"/>
      <c r="S65" s="362"/>
      <c r="T65" s="363">
        <v>5065000</v>
      </c>
      <c r="U65" s="538">
        <v>5065000</v>
      </c>
      <c r="V65" s="538"/>
      <c r="W65" s="538"/>
    </row>
    <row r="66" spans="2:23" ht="34.5" customHeight="1" x14ac:dyDescent="0.25">
      <c r="B66" s="515" t="s">
        <v>859</v>
      </c>
      <c r="C66" s="515"/>
      <c r="D66" s="515"/>
      <c r="E66" s="515"/>
      <c r="F66" s="515"/>
      <c r="G66" s="515"/>
      <c r="H66" s="516" t="s">
        <v>482</v>
      </c>
      <c r="I66" s="516"/>
      <c r="J66" s="516"/>
      <c r="K66" s="516"/>
      <c r="L66" s="362" t="s">
        <v>210</v>
      </c>
      <c r="M66" s="537" t="s">
        <v>217</v>
      </c>
      <c r="N66" s="537"/>
      <c r="O66" s="537"/>
      <c r="P66" s="537"/>
      <c r="Q66" s="516" t="s">
        <v>860</v>
      </c>
      <c r="R66" s="516"/>
      <c r="S66" s="362"/>
      <c r="T66" s="363">
        <v>5065000</v>
      </c>
      <c r="U66" s="538">
        <v>5065000</v>
      </c>
      <c r="V66" s="538"/>
      <c r="W66" s="538"/>
    </row>
    <row r="67" spans="2:23" ht="57" customHeight="1" x14ac:dyDescent="0.25">
      <c r="B67" s="515" t="s">
        <v>699</v>
      </c>
      <c r="C67" s="515"/>
      <c r="D67" s="515"/>
      <c r="E67" s="515"/>
      <c r="F67" s="515"/>
      <c r="G67" s="515"/>
      <c r="H67" s="516" t="s">
        <v>482</v>
      </c>
      <c r="I67" s="516"/>
      <c r="J67" s="516"/>
      <c r="K67" s="516"/>
      <c r="L67" s="362" t="s">
        <v>210</v>
      </c>
      <c r="M67" s="537" t="s">
        <v>217</v>
      </c>
      <c r="N67" s="537"/>
      <c r="O67" s="537"/>
      <c r="P67" s="537"/>
      <c r="Q67" s="516" t="s">
        <v>515</v>
      </c>
      <c r="R67" s="516"/>
      <c r="S67" s="364"/>
      <c r="T67" s="363">
        <v>5065000</v>
      </c>
      <c r="U67" s="538">
        <v>5065000</v>
      </c>
      <c r="V67" s="538"/>
      <c r="W67" s="538"/>
    </row>
    <row r="68" spans="2:23" ht="34.5" customHeight="1" x14ac:dyDescent="0.25">
      <c r="B68" s="515" t="s">
        <v>830</v>
      </c>
      <c r="C68" s="515"/>
      <c r="D68" s="515"/>
      <c r="E68" s="515"/>
      <c r="F68" s="515"/>
      <c r="G68" s="515"/>
      <c r="H68" s="516" t="s">
        <v>482</v>
      </c>
      <c r="I68" s="516"/>
      <c r="J68" s="516"/>
      <c r="K68" s="516"/>
      <c r="L68" s="362" t="s">
        <v>210</v>
      </c>
      <c r="M68" s="537" t="s">
        <v>217</v>
      </c>
      <c r="N68" s="537"/>
      <c r="O68" s="537"/>
      <c r="P68" s="537"/>
      <c r="Q68" s="516" t="s">
        <v>515</v>
      </c>
      <c r="R68" s="516"/>
      <c r="S68" s="362" t="s">
        <v>739</v>
      </c>
      <c r="T68" s="363">
        <v>5065000</v>
      </c>
      <c r="U68" s="538">
        <v>5065000</v>
      </c>
      <c r="V68" s="538"/>
      <c r="W68" s="538"/>
    </row>
    <row r="69" spans="2:23" ht="15" customHeight="1" x14ac:dyDescent="0.25">
      <c r="B69" s="515" t="s">
        <v>839</v>
      </c>
      <c r="C69" s="515"/>
      <c r="D69" s="515"/>
      <c r="E69" s="515"/>
      <c r="F69" s="515"/>
      <c r="G69" s="515"/>
      <c r="H69" s="516" t="s">
        <v>482</v>
      </c>
      <c r="I69" s="516"/>
      <c r="J69" s="516"/>
      <c r="K69" s="516"/>
      <c r="L69" s="362" t="s">
        <v>210</v>
      </c>
      <c r="M69" s="537" t="s">
        <v>217</v>
      </c>
      <c r="N69" s="537"/>
      <c r="O69" s="537"/>
      <c r="P69" s="537"/>
      <c r="Q69" s="516" t="s">
        <v>840</v>
      </c>
      <c r="R69" s="516"/>
      <c r="S69" s="362"/>
      <c r="T69" s="363">
        <v>38883592</v>
      </c>
      <c r="U69" s="538">
        <v>40438934</v>
      </c>
      <c r="V69" s="538"/>
      <c r="W69" s="538"/>
    </row>
    <row r="70" spans="2:23" ht="23.25" customHeight="1" x14ac:dyDescent="0.25">
      <c r="B70" s="515" t="s">
        <v>841</v>
      </c>
      <c r="C70" s="515"/>
      <c r="D70" s="515"/>
      <c r="E70" s="515"/>
      <c r="F70" s="515"/>
      <c r="G70" s="515"/>
      <c r="H70" s="516" t="s">
        <v>482</v>
      </c>
      <c r="I70" s="516"/>
      <c r="J70" s="516"/>
      <c r="K70" s="516"/>
      <c r="L70" s="362" t="s">
        <v>210</v>
      </c>
      <c r="M70" s="537" t="s">
        <v>217</v>
      </c>
      <c r="N70" s="537"/>
      <c r="O70" s="537"/>
      <c r="P70" s="537"/>
      <c r="Q70" s="516" t="s">
        <v>842</v>
      </c>
      <c r="R70" s="516"/>
      <c r="S70" s="362"/>
      <c r="T70" s="363">
        <v>38883592</v>
      </c>
      <c r="U70" s="538">
        <v>40438934</v>
      </c>
      <c r="V70" s="538"/>
      <c r="W70" s="538"/>
    </row>
    <row r="71" spans="2:23" ht="23.25" customHeight="1" x14ac:dyDescent="0.25">
      <c r="B71" s="515" t="s">
        <v>516</v>
      </c>
      <c r="C71" s="515"/>
      <c r="D71" s="515"/>
      <c r="E71" s="515"/>
      <c r="F71" s="515"/>
      <c r="G71" s="515"/>
      <c r="H71" s="516" t="s">
        <v>482</v>
      </c>
      <c r="I71" s="516"/>
      <c r="J71" s="516"/>
      <c r="K71" s="516"/>
      <c r="L71" s="362" t="s">
        <v>210</v>
      </c>
      <c r="M71" s="537" t="s">
        <v>217</v>
      </c>
      <c r="N71" s="537"/>
      <c r="O71" s="537"/>
      <c r="P71" s="537"/>
      <c r="Q71" s="516" t="s">
        <v>517</v>
      </c>
      <c r="R71" s="516"/>
      <c r="S71" s="364"/>
      <c r="T71" s="363">
        <v>38883592</v>
      </c>
      <c r="U71" s="538">
        <v>40438934</v>
      </c>
      <c r="V71" s="538"/>
      <c r="W71" s="538"/>
    </row>
    <row r="72" spans="2:23" ht="23.25" customHeight="1" x14ac:dyDescent="0.25">
      <c r="B72" s="515" t="s">
        <v>828</v>
      </c>
      <c r="C72" s="515"/>
      <c r="D72" s="515"/>
      <c r="E72" s="515"/>
      <c r="F72" s="515"/>
      <c r="G72" s="515"/>
      <c r="H72" s="516" t="s">
        <v>482</v>
      </c>
      <c r="I72" s="516"/>
      <c r="J72" s="516"/>
      <c r="K72" s="516"/>
      <c r="L72" s="362" t="s">
        <v>210</v>
      </c>
      <c r="M72" s="537" t="s">
        <v>217</v>
      </c>
      <c r="N72" s="537"/>
      <c r="O72" s="537"/>
      <c r="P72" s="537"/>
      <c r="Q72" s="516" t="s">
        <v>517</v>
      </c>
      <c r="R72" s="516"/>
      <c r="S72" s="362" t="s">
        <v>829</v>
      </c>
      <c r="T72" s="363">
        <v>38883592</v>
      </c>
      <c r="U72" s="538">
        <v>40438934</v>
      </c>
      <c r="V72" s="538"/>
      <c r="W72" s="538"/>
    </row>
    <row r="73" spans="2:23" ht="15" customHeight="1" x14ac:dyDescent="0.25">
      <c r="B73" s="515" t="s">
        <v>218</v>
      </c>
      <c r="C73" s="515"/>
      <c r="D73" s="515"/>
      <c r="E73" s="515"/>
      <c r="F73" s="515"/>
      <c r="G73" s="515"/>
      <c r="H73" s="516" t="s">
        <v>482</v>
      </c>
      <c r="I73" s="516"/>
      <c r="J73" s="516"/>
      <c r="K73" s="516"/>
      <c r="L73" s="362" t="s">
        <v>210</v>
      </c>
      <c r="M73" s="537" t="s">
        <v>219</v>
      </c>
      <c r="N73" s="537"/>
      <c r="O73" s="537"/>
      <c r="P73" s="537"/>
      <c r="Q73" s="516"/>
      <c r="R73" s="516"/>
      <c r="S73" s="362"/>
      <c r="T73" s="363">
        <v>14146.19</v>
      </c>
      <c r="U73" s="538">
        <v>99558.07</v>
      </c>
      <c r="V73" s="538"/>
      <c r="W73" s="538"/>
    </row>
    <row r="74" spans="2:23" ht="15" customHeight="1" x14ac:dyDescent="0.25">
      <c r="B74" s="515" t="s">
        <v>839</v>
      </c>
      <c r="C74" s="515"/>
      <c r="D74" s="515"/>
      <c r="E74" s="515"/>
      <c r="F74" s="515"/>
      <c r="G74" s="515"/>
      <c r="H74" s="516" t="s">
        <v>482</v>
      </c>
      <c r="I74" s="516"/>
      <c r="J74" s="516"/>
      <c r="K74" s="516"/>
      <c r="L74" s="362" t="s">
        <v>210</v>
      </c>
      <c r="M74" s="537" t="s">
        <v>219</v>
      </c>
      <c r="N74" s="537"/>
      <c r="O74" s="537"/>
      <c r="P74" s="537"/>
      <c r="Q74" s="516" t="s">
        <v>840</v>
      </c>
      <c r="R74" s="516"/>
      <c r="S74" s="362"/>
      <c r="T74" s="363">
        <v>14146.19</v>
      </c>
      <c r="U74" s="538">
        <v>99558.07</v>
      </c>
      <c r="V74" s="538"/>
      <c r="W74" s="538"/>
    </row>
    <row r="75" spans="2:23" ht="23.25" customHeight="1" x14ac:dyDescent="0.25">
      <c r="B75" s="515" t="s">
        <v>841</v>
      </c>
      <c r="C75" s="515"/>
      <c r="D75" s="515"/>
      <c r="E75" s="515"/>
      <c r="F75" s="515"/>
      <c r="G75" s="515"/>
      <c r="H75" s="516" t="s">
        <v>482</v>
      </c>
      <c r="I75" s="516"/>
      <c r="J75" s="516"/>
      <c r="K75" s="516"/>
      <c r="L75" s="362" t="s">
        <v>210</v>
      </c>
      <c r="M75" s="537" t="s">
        <v>219</v>
      </c>
      <c r="N75" s="537"/>
      <c r="O75" s="537"/>
      <c r="P75" s="537"/>
      <c r="Q75" s="516" t="s">
        <v>842</v>
      </c>
      <c r="R75" s="516"/>
      <c r="S75" s="362"/>
      <c r="T75" s="363">
        <v>14146.19</v>
      </c>
      <c r="U75" s="538">
        <v>99558.07</v>
      </c>
      <c r="V75" s="538"/>
      <c r="W75" s="538"/>
    </row>
    <row r="76" spans="2:23" ht="45.75" customHeight="1" x14ac:dyDescent="0.25">
      <c r="B76" s="515" t="s">
        <v>518</v>
      </c>
      <c r="C76" s="515"/>
      <c r="D76" s="515"/>
      <c r="E76" s="515"/>
      <c r="F76" s="515"/>
      <c r="G76" s="515"/>
      <c r="H76" s="516" t="s">
        <v>482</v>
      </c>
      <c r="I76" s="516"/>
      <c r="J76" s="516"/>
      <c r="K76" s="516"/>
      <c r="L76" s="362" t="s">
        <v>210</v>
      </c>
      <c r="M76" s="537" t="s">
        <v>219</v>
      </c>
      <c r="N76" s="537"/>
      <c r="O76" s="537"/>
      <c r="P76" s="537"/>
      <c r="Q76" s="516" t="s">
        <v>519</v>
      </c>
      <c r="R76" s="516"/>
      <c r="S76" s="364"/>
      <c r="T76" s="363">
        <v>14146.19</v>
      </c>
      <c r="U76" s="538">
        <v>99558.07</v>
      </c>
      <c r="V76" s="538"/>
      <c r="W76" s="538"/>
    </row>
    <row r="77" spans="2:23" ht="34.5" customHeight="1" x14ac:dyDescent="0.25">
      <c r="B77" s="515" t="s">
        <v>830</v>
      </c>
      <c r="C77" s="515"/>
      <c r="D77" s="515"/>
      <c r="E77" s="515"/>
      <c r="F77" s="515"/>
      <c r="G77" s="515"/>
      <c r="H77" s="516" t="s">
        <v>482</v>
      </c>
      <c r="I77" s="516"/>
      <c r="J77" s="516"/>
      <c r="K77" s="516"/>
      <c r="L77" s="362" t="s">
        <v>210</v>
      </c>
      <c r="M77" s="537" t="s">
        <v>219</v>
      </c>
      <c r="N77" s="537"/>
      <c r="O77" s="537"/>
      <c r="P77" s="537"/>
      <c r="Q77" s="516" t="s">
        <v>519</v>
      </c>
      <c r="R77" s="516"/>
      <c r="S77" s="362" t="s">
        <v>739</v>
      </c>
      <c r="T77" s="363">
        <v>14146.19</v>
      </c>
      <c r="U77" s="538">
        <v>99558.07</v>
      </c>
      <c r="V77" s="538"/>
      <c r="W77" s="538"/>
    </row>
    <row r="78" spans="2:23" ht="34.5" customHeight="1" x14ac:dyDescent="0.25">
      <c r="B78" s="515" t="s">
        <v>220</v>
      </c>
      <c r="C78" s="515"/>
      <c r="D78" s="515"/>
      <c r="E78" s="515"/>
      <c r="F78" s="515"/>
      <c r="G78" s="515"/>
      <c r="H78" s="516" t="s">
        <v>482</v>
      </c>
      <c r="I78" s="516"/>
      <c r="J78" s="516"/>
      <c r="K78" s="516"/>
      <c r="L78" s="362" t="s">
        <v>210</v>
      </c>
      <c r="M78" s="537" t="s">
        <v>221</v>
      </c>
      <c r="N78" s="537"/>
      <c r="O78" s="537"/>
      <c r="P78" s="537"/>
      <c r="Q78" s="516"/>
      <c r="R78" s="516"/>
      <c r="S78" s="362"/>
      <c r="T78" s="363">
        <v>2263447.59</v>
      </c>
      <c r="U78" s="538">
        <v>2337546.59</v>
      </c>
      <c r="V78" s="538"/>
      <c r="W78" s="538"/>
    </row>
    <row r="79" spans="2:23" ht="15" customHeight="1" x14ac:dyDescent="0.25">
      <c r="B79" s="515" t="s">
        <v>839</v>
      </c>
      <c r="C79" s="515"/>
      <c r="D79" s="515"/>
      <c r="E79" s="515"/>
      <c r="F79" s="515"/>
      <c r="G79" s="515"/>
      <c r="H79" s="516" t="s">
        <v>482</v>
      </c>
      <c r="I79" s="516"/>
      <c r="J79" s="516"/>
      <c r="K79" s="516"/>
      <c r="L79" s="362" t="s">
        <v>210</v>
      </c>
      <c r="M79" s="537" t="s">
        <v>221</v>
      </c>
      <c r="N79" s="537"/>
      <c r="O79" s="537"/>
      <c r="P79" s="537"/>
      <c r="Q79" s="516" t="s">
        <v>840</v>
      </c>
      <c r="R79" s="516"/>
      <c r="S79" s="362"/>
      <c r="T79" s="363">
        <v>2263447.59</v>
      </c>
      <c r="U79" s="538">
        <v>2337546.59</v>
      </c>
      <c r="V79" s="538"/>
      <c r="W79" s="538"/>
    </row>
    <row r="80" spans="2:23" ht="23.25" customHeight="1" x14ac:dyDescent="0.25">
      <c r="B80" s="515" t="s">
        <v>841</v>
      </c>
      <c r="C80" s="515"/>
      <c r="D80" s="515"/>
      <c r="E80" s="515"/>
      <c r="F80" s="515"/>
      <c r="G80" s="515"/>
      <c r="H80" s="516" t="s">
        <v>482</v>
      </c>
      <c r="I80" s="516"/>
      <c r="J80" s="516"/>
      <c r="K80" s="516"/>
      <c r="L80" s="362" t="s">
        <v>210</v>
      </c>
      <c r="M80" s="537" t="s">
        <v>221</v>
      </c>
      <c r="N80" s="537"/>
      <c r="O80" s="537"/>
      <c r="P80" s="537"/>
      <c r="Q80" s="516" t="s">
        <v>842</v>
      </c>
      <c r="R80" s="516"/>
      <c r="S80" s="362"/>
      <c r="T80" s="363">
        <v>2263447.59</v>
      </c>
      <c r="U80" s="538">
        <v>2337546.59</v>
      </c>
      <c r="V80" s="538"/>
      <c r="W80" s="538"/>
    </row>
    <row r="81" spans="2:23" ht="23.25" customHeight="1" x14ac:dyDescent="0.25">
      <c r="B81" s="515" t="s">
        <v>516</v>
      </c>
      <c r="C81" s="515"/>
      <c r="D81" s="515"/>
      <c r="E81" s="515"/>
      <c r="F81" s="515"/>
      <c r="G81" s="515"/>
      <c r="H81" s="516" t="s">
        <v>482</v>
      </c>
      <c r="I81" s="516"/>
      <c r="J81" s="516"/>
      <c r="K81" s="516"/>
      <c r="L81" s="362" t="s">
        <v>210</v>
      </c>
      <c r="M81" s="537" t="s">
        <v>221</v>
      </c>
      <c r="N81" s="537"/>
      <c r="O81" s="537"/>
      <c r="P81" s="537"/>
      <c r="Q81" s="516" t="s">
        <v>517</v>
      </c>
      <c r="R81" s="516"/>
      <c r="S81" s="364"/>
      <c r="T81" s="363">
        <v>2239447.59</v>
      </c>
      <c r="U81" s="538">
        <v>2313546.59</v>
      </c>
      <c r="V81" s="538"/>
      <c r="W81" s="538"/>
    </row>
    <row r="82" spans="2:23" ht="23.25" customHeight="1" x14ac:dyDescent="0.25">
      <c r="B82" s="515" t="s">
        <v>828</v>
      </c>
      <c r="C82" s="515"/>
      <c r="D82" s="515"/>
      <c r="E82" s="515"/>
      <c r="F82" s="515"/>
      <c r="G82" s="515"/>
      <c r="H82" s="516" t="s">
        <v>482</v>
      </c>
      <c r="I82" s="516"/>
      <c r="J82" s="516"/>
      <c r="K82" s="516"/>
      <c r="L82" s="362" t="s">
        <v>210</v>
      </c>
      <c r="M82" s="537" t="s">
        <v>221</v>
      </c>
      <c r="N82" s="537"/>
      <c r="O82" s="537"/>
      <c r="P82" s="537"/>
      <c r="Q82" s="516" t="s">
        <v>517</v>
      </c>
      <c r="R82" s="516"/>
      <c r="S82" s="362" t="s">
        <v>829</v>
      </c>
      <c r="T82" s="363">
        <v>2229047.59</v>
      </c>
      <c r="U82" s="538">
        <v>2302730.59</v>
      </c>
      <c r="V82" s="538"/>
      <c r="W82" s="538"/>
    </row>
    <row r="83" spans="2:23" ht="34.5" customHeight="1" x14ac:dyDescent="0.25">
      <c r="B83" s="515" t="s">
        <v>830</v>
      </c>
      <c r="C83" s="515"/>
      <c r="D83" s="515"/>
      <c r="E83" s="515"/>
      <c r="F83" s="515"/>
      <c r="G83" s="515"/>
      <c r="H83" s="516" t="s">
        <v>482</v>
      </c>
      <c r="I83" s="516"/>
      <c r="J83" s="516"/>
      <c r="K83" s="516"/>
      <c r="L83" s="362" t="s">
        <v>210</v>
      </c>
      <c r="M83" s="537" t="s">
        <v>221</v>
      </c>
      <c r="N83" s="537"/>
      <c r="O83" s="537"/>
      <c r="P83" s="537"/>
      <c r="Q83" s="516" t="s">
        <v>517</v>
      </c>
      <c r="R83" s="516"/>
      <c r="S83" s="362" t="s">
        <v>739</v>
      </c>
      <c r="T83" s="363">
        <v>10400</v>
      </c>
      <c r="U83" s="538">
        <v>10816</v>
      </c>
      <c r="V83" s="538"/>
      <c r="W83" s="538"/>
    </row>
    <row r="84" spans="2:23" ht="34.5" customHeight="1" x14ac:dyDescent="0.25">
      <c r="B84" s="515" t="s">
        <v>520</v>
      </c>
      <c r="C84" s="515"/>
      <c r="D84" s="515"/>
      <c r="E84" s="515"/>
      <c r="F84" s="515"/>
      <c r="G84" s="515"/>
      <c r="H84" s="516" t="s">
        <v>482</v>
      </c>
      <c r="I84" s="516"/>
      <c r="J84" s="516"/>
      <c r="K84" s="516"/>
      <c r="L84" s="362" t="s">
        <v>210</v>
      </c>
      <c r="M84" s="537" t="s">
        <v>221</v>
      </c>
      <c r="N84" s="537"/>
      <c r="O84" s="537"/>
      <c r="P84" s="537"/>
      <c r="Q84" s="516" t="s">
        <v>521</v>
      </c>
      <c r="R84" s="516"/>
      <c r="S84" s="364"/>
      <c r="T84" s="363">
        <v>24000</v>
      </c>
      <c r="U84" s="538">
        <v>24000</v>
      </c>
      <c r="V84" s="538"/>
      <c r="W84" s="538"/>
    </row>
    <row r="85" spans="2:23" ht="15" customHeight="1" x14ac:dyDescent="0.25">
      <c r="B85" s="515" t="s">
        <v>831</v>
      </c>
      <c r="C85" s="515"/>
      <c r="D85" s="515"/>
      <c r="E85" s="515"/>
      <c r="F85" s="515"/>
      <c r="G85" s="515"/>
      <c r="H85" s="516" t="s">
        <v>482</v>
      </c>
      <c r="I85" s="516"/>
      <c r="J85" s="516"/>
      <c r="K85" s="516"/>
      <c r="L85" s="362" t="s">
        <v>210</v>
      </c>
      <c r="M85" s="537" t="s">
        <v>221</v>
      </c>
      <c r="N85" s="537"/>
      <c r="O85" s="537"/>
      <c r="P85" s="537"/>
      <c r="Q85" s="516" t="s">
        <v>521</v>
      </c>
      <c r="R85" s="516"/>
      <c r="S85" s="362" t="s">
        <v>822</v>
      </c>
      <c r="T85" s="363">
        <v>24000</v>
      </c>
      <c r="U85" s="538">
        <v>24000</v>
      </c>
      <c r="V85" s="538"/>
      <c r="W85" s="538"/>
    </row>
    <row r="86" spans="2:23" ht="23.25" customHeight="1" x14ac:dyDescent="0.25">
      <c r="B86" s="515" t="s">
        <v>222</v>
      </c>
      <c r="C86" s="515"/>
      <c r="D86" s="515"/>
      <c r="E86" s="515"/>
      <c r="F86" s="515"/>
      <c r="G86" s="515"/>
      <c r="H86" s="516" t="s">
        <v>482</v>
      </c>
      <c r="I86" s="516"/>
      <c r="J86" s="516"/>
      <c r="K86" s="516"/>
      <c r="L86" s="362" t="s">
        <v>210</v>
      </c>
      <c r="M86" s="537" t="s">
        <v>223</v>
      </c>
      <c r="N86" s="537"/>
      <c r="O86" s="537"/>
      <c r="P86" s="537"/>
      <c r="Q86" s="516"/>
      <c r="R86" s="516"/>
      <c r="S86" s="362"/>
      <c r="T86" s="363">
        <v>500000</v>
      </c>
      <c r="U86" s="538">
        <v>500000</v>
      </c>
      <c r="V86" s="538"/>
      <c r="W86" s="538"/>
    </row>
    <row r="87" spans="2:23" ht="45.75" customHeight="1" x14ac:dyDescent="0.25">
      <c r="B87" s="515" t="s">
        <v>675</v>
      </c>
      <c r="C87" s="515"/>
      <c r="D87" s="515"/>
      <c r="E87" s="515"/>
      <c r="F87" s="515"/>
      <c r="G87" s="515"/>
      <c r="H87" s="516" t="s">
        <v>482</v>
      </c>
      <c r="I87" s="516"/>
      <c r="J87" s="516"/>
      <c r="K87" s="516"/>
      <c r="L87" s="362" t="s">
        <v>210</v>
      </c>
      <c r="M87" s="537" t="s">
        <v>223</v>
      </c>
      <c r="N87" s="537"/>
      <c r="O87" s="537"/>
      <c r="P87" s="537"/>
      <c r="Q87" s="516" t="s">
        <v>861</v>
      </c>
      <c r="R87" s="516"/>
      <c r="S87" s="362"/>
      <c r="T87" s="363">
        <v>500000</v>
      </c>
      <c r="U87" s="538">
        <v>500000</v>
      </c>
      <c r="V87" s="538"/>
      <c r="W87" s="538"/>
    </row>
    <row r="88" spans="2:23" ht="23.25" customHeight="1" x14ac:dyDescent="0.25">
      <c r="B88" s="515" t="s">
        <v>862</v>
      </c>
      <c r="C88" s="515"/>
      <c r="D88" s="515"/>
      <c r="E88" s="515"/>
      <c r="F88" s="515"/>
      <c r="G88" s="515"/>
      <c r="H88" s="516" t="s">
        <v>482</v>
      </c>
      <c r="I88" s="516"/>
      <c r="J88" s="516"/>
      <c r="K88" s="516"/>
      <c r="L88" s="362" t="s">
        <v>210</v>
      </c>
      <c r="M88" s="537" t="s">
        <v>223</v>
      </c>
      <c r="N88" s="537"/>
      <c r="O88" s="537"/>
      <c r="P88" s="537"/>
      <c r="Q88" s="516" t="s">
        <v>863</v>
      </c>
      <c r="R88" s="516"/>
      <c r="S88" s="362"/>
      <c r="T88" s="363">
        <v>500000</v>
      </c>
      <c r="U88" s="538">
        <v>500000</v>
      </c>
      <c r="V88" s="538"/>
      <c r="W88" s="538"/>
    </row>
    <row r="89" spans="2:23" ht="45.75" customHeight="1" x14ac:dyDescent="0.25">
      <c r="B89" s="515" t="s">
        <v>675</v>
      </c>
      <c r="C89" s="515"/>
      <c r="D89" s="515"/>
      <c r="E89" s="515"/>
      <c r="F89" s="515"/>
      <c r="G89" s="515"/>
      <c r="H89" s="516" t="s">
        <v>482</v>
      </c>
      <c r="I89" s="516"/>
      <c r="J89" s="516"/>
      <c r="K89" s="516"/>
      <c r="L89" s="362" t="s">
        <v>210</v>
      </c>
      <c r="M89" s="537" t="s">
        <v>223</v>
      </c>
      <c r="N89" s="537"/>
      <c r="O89" s="537"/>
      <c r="P89" s="537"/>
      <c r="Q89" s="516" t="s">
        <v>522</v>
      </c>
      <c r="R89" s="516"/>
      <c r="S89" s="364"/>
      <c r="T89" s="363">
        <v>500000</v>
      </c>
      <c r="U89" s="538">
        <v>500000</v>
      </c>
      <c r="V89" s="538"/>
      <c r="W89" s="538"/>
    </row>
    <row r="90" spans="2:23" ht="15" customHeight="1" x14ac:dyDescent="0.25">
      <c r="B90" s="515" t="s">
        <v>758</v>
      </c>
      <c r="C90" s="515"/>
      <c r="D90" s="515"/>
      <c r="E90" s="515"/>
      <c r="F90" s="515"/>
      <c r="G90" s="515"/>
      <c r="H90" s="516" t="s">
        <v>482</v>
      </c>
      <c r="I90" s="516"/>
      <c r="J90" s="516"/>
      <c r="K90" s="516"/>
      <c r="L90" s="362" t="s">
        <v>210</v>
      </c>
      <c r="M90" s="537" t="s">
        <v>223</v>
      </c>
      <c r="N90" s="537"/>
      <c r="O90" s="537"/>
      <c r="P90" s="537"/>
      <c r="Q90" s="516" t="s">
        <v>522</v>
      </c>
      <c r="R90" s="516"/>
      <c r="S90" s="362" t="s">
        <v>757</v>
      </c>
      <c r="T90" s="363">
        <v>500000</v>
      </c>
      <c r="U90" s="538">
        <v>500000</v>
      </c>
      <c r="V90" s="538"/>
      <c r="W90" s="538"/>
    </row>
    <row r="91" spans="2:23" ht="15" customHeight="1" x14ac:dyDescent="0.25">
      <c r="B91" s="515" t="s">
        <v>226</v>
      </c>
      <c r="C91" s="515"/>
      <c r="D91" s="515"/>
      <c r="E91" s="515"/>
      <c r="F91" s="515"/>
      <c r="G91" s="515"/>
      <c r="H91" s="516" t="s">
        <v>482</v>
      </c>
      <c r="I91" s="516"/>
      <c r="J91" s="516"/>
      <c r="K91" s="516"/>
      <c r="L91" s="362" t="s">
        <v>210</v>
      </c>
      <c r="M91" s="537" t="s">
        <v>225</v>
      </c>
      <c r="N91" s="537"/>
      <c r="O91" s="537"/>
      <c r="P91" s="537"/>
      <c r="Q91" s="516"/>
      <c r="R91" s="516"/>
      <c r="S91" s="362"/>
      <c r="T91" s="363">
        <v>2500000</v>
      </c>
      <c r="U91" s="538">
        <v>2500000</v>
      </c>
      <c r="V91" s="538"/>
      <c r="W91" s="538"/>
    </row>
    <row r="92" spans="2:23" ht="23.25" customHeight="1" x14ac:dyDescent="0.25">
      <c r="B92" s="515" t="s">
        <v>824</v>
      </c>
      <c r="C92" s="515"/>
      <c r="D92" s="515"/>
      <c r="E92" s="515"/>
      <c r="F92" s="515"/>
      <c r="G92" s="515"/>
      <c r="H92" s="516" t="s">
        <v>482</v>
      </c>
      <c r="I92" s="516"/>
      <c r="J92" s="516"/>
      <c r="K92" s="516"/>
      <c r="L92" s="362" t="s">
        <v>210</v>
      </c>
      <c r="M92" s="537" t="s">
        <v>225</v>
      </c>
      <c r="N92" s="537"/>
      <c r="O92" s="537"/>
      <c r="P92" s="537"/>
      <c r="Q92" s="516" t="s">
        <v>825</v>
      </c>
      <c r="R92" s="516"/>
      <c r="S92" s="362"/>
      <c r="T92" s="363">
        <v>2500000</v>
      </c>
      <c r="U92" s="538">
        <v>2500000</v>
      </c>
      <c r="V92" s="538"/>
      <c r="W92" s="538"/>
    </row>
    <row r="93" spans="2:23" ht="15" customHeight="1" x14ac:dyDescent="0.25">
      <c r="B93" s="515" t="s">
        <v>864</v>
      </c>
      <c r="C93" s="515"/>
      <c r="D93" s="515"/>
      <c r="E93" s="515"/>
      <c r="F93" s="515"/>
      <c r="G93" s="515"/>
      <c r="H93" s="516" t="s">
        <v>482</v>
      </c>
      <c r="I93" s="516"/>
      <c r="J93" s="516"/>
      <c r="K93" s="516"/>
      <c r="L93" s="362" t="s">
        <v>210</v>
      </c>
      <c r="M93" s="537" t="s">
        <v>225</v>
      </c>
      <c r="N93" s="537"/>
      <c r="O93" s="537"/>
      <c r="P93" s="537"/>
      <c r="Q93" s="516" t="s">
        <v>865</v>
      </c>
      <c r="R93" s="516"/>
      <c r="S93" s="362"/>
      <c r="T93" s="363">
        <v>2500000</v>
      </c>
      <c r="U93" s="538">
        <v>2500000</v>
      </c>
      <c r="V93" s="538"/>
      <c r="W93" s="538"/>
    </row>
    <row r="94" spans="2:23" ht="45.75" customHeight="1" x14ac:dyDescent="0.25">
      <c r="B94" s="515" t="s">
        <v>866</v>
      </c>
      <c r="C94" s="515"/>
      <c r="D94" s="515"/>
      <c r="E94" s="515"/>
      <c r="F94" s="515"/>
      <c r="G94" s="515"/>
      <c r="H94" s="516" t="s">
        <v>482</v>
      </c>
      <c r="I94" s="516"/>
      <c r="J94" s="516"/>
      <c r="K94" s="516"/>
      <c r="L94" s="362" t="s">
        <v>210</v>
      </c>
      <c r="M94" s="537" t="s">
        <v>225</v>
      </c>
      <c r="N94" s="537"/>
      <c r="O94" s="537"/>
      <c r="P94" s="537"/>
      <c r="Q94" s="516" t="s">
        <v>523</v>
      </c>
      <c r="R94" s="516"/>
      <c r="S94" s="364"/>
      <c r="T94" s="363">
        <v>2500000</v>
      </c>
      <c r="U94" s="538">
        <v>2500000</v>
      </c>
      <c r="V94" s="538"/>
      <c r="W94" s="538"/>
    </row>
    <row r="95" spans="2:23" ht="15" customHeight="1" x14ac:dyDescent="0.25">
      <c r="B95" s="515" t="s">
        <v>524</v>
      </c>
      <c r="C95" s="515"/>
      <c r="D95" s="515"/>
      <c r="E95" s="515"/>
      <c r="F95" s="515"/>
      <c r="G95" s="515"/>
      <c r="H95" s="516" t="s">
        <v>482</v>
      </c>
      <c r="I95" s="516"/>
      <c r="J95" s="516"/>
      <c r="K95" s="516"/>
      <c r="L95" s="362" t="s">
        <v>210</v>
      </c>
      <c r="M95" s="537" t="s">
        <v>225</v>
      </c>
      <c r="N95" s="537"/>
      <c r="O95" s="537"/>
      <c r="P95" s="537"/>
      <c r="Q95" s="516" t="s">
        <v>523</v>
      </c>
      <c r="R95" s="516"/>
      <c r="S95" s="362" t="s">
        <v>525</v>
      </c>
      <c r="T95" s="363">
        <v>2500000</v>
      </c>
      <c r="U95" s="538">
        <v>2500000</v>
      </c>
      <c r="V95" s="538"/>
      <c r="W95" s="538"/>
    </row>
    <row r="96" spans="2:23" ht="15" customHeight="1" x14ac:dyDescent="0.25">
      <c r="B96" s="515" t="s">
        <v>227</v>
      </c>
      <c r="C96" s="515"/>
      <c r="D96" s="515"/>
      <c r="E96" s="515"/>
      <c r="F96" s="515"/>
      <c r="G96" s="515"/>
      <c r="H96" s="516" t="s">
        <v>482</v>
      </c>
      <c r="I96" s="516"/>
      <c r="J96" s="516"/>
      <c r="K96" s="516"/>
      <c r="L96" s="362" t="s">
        <v>210</v>
      </c>
      <c r="M96" s="537" t="s">
        <v>228</v>
      </c>
      <c r="N96" s="537"/>
      <c r="O96" s="537"/>
      <c r="P96" s="537"/>
      <c r="Q96" s="516"/>
      <c r="R96" s="516"/>
      <c r="S96" s="362"/>
      <c r="T96" s="363">
        <v>28150692.129999999</v>
      </c>
      <c r="U96" s="538">
        <v>28373109.899999999</v>
      </c>
      <c r="V96" s="538"/>
      <c r="W96" s="538"/>
    </row>
    <row r="97" spans="2:23" ht="45.75" customHeight="1" x14ac:dyDescent="0.25">
      <c r="B97" s="515" t="s">
        <v>675</v>
      </c>
      <c r="C97" s="515"/>
      <c r="D97" s="515"/>
      <c r="E97" s="515"/>
      <c r="F97" s="515"/>
      <c r="G97" s="515"/>
      <c r="H97" s="516" t="s">
        <v>482</v>
      </c>
      <c r="I97" s="516"/>
      <c r="J97" s="516"/>
      <c r="K97" s="516"/>
      <c r="L97" s="362" t="s">
        <v>210</v>
      </c>
      <c r="M97" s="537" t="s">
        <v>228</v>
      </c>
      <c r="N97" s="537"/>
      <c r="O97" s="537"/>
      <c r="P97" s="537"/>
      <c r="Q97" s="516" t="s">
        <v>861</v>
      </c>
      <c r="R97" s="516"/>
      <c r="S97" s="362"/>
      <c r="T97" s="363">
        <v>2780000</v>
      </c>
      <c r="U97" s="538">
        <v>2780000</v>
      </c>
      <c r="V97" s="538"/>
      <c r="W97" s="538"/>
    </row>
    <row r="98" spans="2:23" ht="23.25" customHeight="1" x14ac:dyDescent="0.25">
      <c r="B98" s="515" t="s">
        <v>862</v>
      </c>
      <c r="C98" s="515"/>
      <c r="D98" s="515"/>
      <c r="E98" s="515"/>
      <c r="F98" s="515"/>
      <c r="G98" s="515"/>
      <c r="H98" s="516" t="s">
        <v>482</v>
      </c>
      <c r="I98" s="516"/>
      <c r="J98" s="516"/>
      <c r="K98" s="516"/>
      <c r="L98" s="362" t="s">
        <v>210</v>
      </c>
      <c r="M98" s="537" t="s">
        <v>228</v>
      </c>
      <c r="N98" s="537"/>
      <c r="O98" s="537"/>
      <c r="P98" s="537"/>
      <c r="Q98" s="516" t="s">
        <v>863</v>
      </c>
      <c r="R98" s="516"/>
      <c r="S98" s="362"/>
      <c r="T98" s="363">
        <v>2780000</v>
      </c>
      <c r="U98" s="538">
        <v>2780000</v>
      </c>
      <c r="V98" s="538"/>
      <c r="W98" s="538"/>
    </row>
    <row r="99" spans="2:23" ht="45.75" customHeight="1" x14ac:dyDescent="0.25">
      <c r="B99" s="515" t="s">
        <v>675</v>
      </c>
      <c r="C99" s="515"/>
      <c r="D99" s="515"/>
      <c r="E99" s="515"/>
      <c r="F99" s="515"/>
      <c r="G99" s="515"/>
      <c r="H99" s="516" t="s">
        <v>482</v>
      </c>
      <c r="I99" s="516"/>
      <c r="J99" s="516"/>
      <c r="K99" s="516"/>
      <c r="L99" s="362" t="s">
        <v>210</v>
      </c>
      <c r="M99" s="537" t="s">
        <v>228</v>
      </c>
      <c r="N99" s="537"/>
      <c r="O99" s="537"/>
      <c r="P99" s="537"/>
      <c r="Q99" s="516" t="s">
        <v>522</v>
      </c>
      <c r="R99" s="516"/>
      <c r="S99" s="364"/>
      <c r="T99" s="363">
        <v>2780000</v>
      </c>
      <c r="U99" s="538">
        <v>2780000</v>
      </c>
      <c r="V99" s="538"/>
      <c r="W99" s="538"/>
    </row>
    <row r="100" spans="2:23" ht="34.5" customHeight="1" x14ac:dyDescent="0.25">
      <c r="B100" s="515" t="s">
        <v>830</v>
      </c>
      <c r="C100" s="515"/>
      <c r="D100" s="515"/>
      <c r="E100" s="515"/>
      <c r="F100" s="515"/>
      <c r="G100" s="515"/>
      <c r="H100" s="516" t="s">
        <v>482</v>
      </c>
      <c r="I100" s="516"/>
      <c r="J100" s="516"/>
      <c r="K100" s="516"/>
      <c r="L100" s="362" t="s">
        <v>210</v>
      </c>
      <c r="M100" s="537" t="s">
        <v>228</v>
      </c>
      <c r="N100" s="537"/>
      <c r="O100" s="537"/>
      <c r="P100" s="537"/>
      <c r="Q100" s="516" t="s">
        <v>522</v>
      </c>
      <c r="R100" s="516"/>
      <c r="S100" s="362" t="s">
        <v>739</v>
      </c>
      <c r="T100" s="363">
        <v>2630000</v>
      </c>
      <c r="U100" s="538">
        <v>2630000</v>
      </c>
      <c r="V100" s="538"/>
      <c r="W100" s="538"/>
    </row>
    <row r="101" spans="2:23" ht="15" customHeight="1" x14ac:dyDescent="0.25">
      <c r="B101" s="515" t="s">
        <v>572</v>
      </c>
      <c r="C101" s="515"/>
      <c r="D101" s="515"/>
      <c r="E101" s="515"/>
      <c r="F101" s="515"/>
      <c r="G101" s="515"/>
      <c r="H101" s="516" t="s">
        <v>482</v>
      </c>
      <c r="I101" s="516"/>
      <c r="J101" s="516"/>
      <c r="K101" s="516"/>
      <c r="L101" s="362" t="s">
        <v>210</v>
      </c>
      <c r="M101" s="537" t="s">
        <v>228</v>
      </c>
      <c r="N101" s="537"/>
      <c r="O101" s="537"/>
      <c r="P101" s="537"/>
      <c r="Q101" s="516" t="s">
        <v>522</v>
      </c>
      <c r="R101" s="516"/>
      <c r="S101" s="362" t="s">
        <v>573</v>
      </c>
      <c r="T101" s="363">
        <v>150000</v>
      </c>
      <c r="U101" s="538">
        <v>150000</v>
      </c>
      <c r="V101" s="538"/>
      <c r="W101" s="538"/>
    </row>
    <row r="102" spans="2:23" ht="57" customHeight="1" x14ac:dyDescent="0.25">
      <c r="B102" s="515" t="s">
        <v>867</v>
      </c>
      <c r="C102" s="515"/>
      <c r="D102" s="515"/>
      <c r="E102" s="515"/>
      <c r="F102" s="515"/>
      <c r="G102" s="515"/>
      <c r="H102" s="516" t="s">
        <v>482</v>
      </c>
      <c r="I102" s="516"/>
      <c r="J102" s="516"/>
      <c r="K102" s="516"/>
      <c r="L102" s="362" t="s">
        <v>210</v>
      </c>
      <c r="M102" s="537" t="s">
        <v>228</v>
      </c>
      <c r="N102" s="537"/>
      <c r="O102" s="537"/>
      <c r="P102" s="537"/>
      <c r="Q102" s="516" t="s">
        <v>868</v>
      </c>
      <c r="R102" s="516"/>
      <c r="S102" s="362"/>
      <c r="T102" s="363">
        <v>20389976.77</v>
      </c>
      <c r="U102" s="538">
        <v>20389976.77</v>
      </c>
      <c r="V102" s="538"/>
      <c r="W102" s="538"/>
    </row>
    <row r="103" spans="2:23" ht="79.5" customHeight="1" x14ac:dyDescent="0.25">
      <c r="B103" s="515" t="s">
        <v>733</v>
      </c>
      <c r="C103" s="515"/>
      <c r="D103" s="515"/>
      <c r="E103" s="515"/>
      <c r="F103" s="515"/>
      <c r="G103" s="515"/>
      <c r="H103" s="516" t="s">
        <v>482</v>
      </c>
      <c r="I103" s="516"/>
      <c r="J103" s="516"/>
      <c r="K103" s="516"/>
      <c r="L103" s="362" t="s">
        <v>210</v>
      </c>
      <c r="M103" s="537" t="s">
        <v>228</v>
      </c>
      <c r="N103" s="537"/>
      <c r="O103" s="537"/>
      <c r="P103" s="537"/>
      <c r="Q103" s="516" t="s">
        <v>869</v>
      </c>
      <c r="R103" s="516"/>
      <c r="S103" s="362"/>
      <c r="T103" s="363">
        <v>4730976.7699999996</v>
      </c>
      <c r="U103" s="538">
        <v>4730976.7699999996</v>
      </c>
      <c r="V103" s="538"/>
      <c r="W103" s="538"/>
    </row>
    <row r="104" spans="2:23" ht="79.5" customHeight="1" x14ac:dyDescent="0.25">
      <c r="B104" s="515" t="s">
        <v>733</v>
      </c>
      <c r="C104" s="515"/>
      <c r="D104" s="515"/>
      <c r="E104" s="515"/>
      <c r="F104" s="515"/>
      <c r="G104" s="515"/>
      <c r="H104" s="516" t="s">
        <v>482</v>
      </c>
      <c r="I104" s="516"/>
      <c r="J104" s="516"/>
      <c r="K104" s="516"/>
      <c r="L104" s="362" t="s">
        <v>210</v>
      </c>
      <c r="M104" s="537" t="s">
        <v>228</v>
      </c>
      <c r="N104" s="537"/>
      <c r="O104" s="537"/>
      <c r="P104" s="537"/>
      <c r="Q104" s="516" t="s">
        <v>542</v>
      </c>
      <c r="R104" s="516"/>
      <c r="S104" s="364"/>
      <c r="T104" s="363">
        <v>3150000</v>
      </c>
      <c r="U104" s="538">
        <v>3150000</v>
      </c>
      <c r="V104" s="538"/>
      <c r="W104" s="538"/>
    </row>
    <row r="105" spans="2:23" ht="34.5" customHeight="1" x14ac:dyDescent="0.25">
      <c r="B105" s="515" t="s">
        <v>830</v>
      </c>
      <c r="C105" s="515"/>
      <c r="D105" s="515"/>
      <c r="E105" s="515"/>
      <c r="F105" s="515"/>
      <c r="G105" s="515"/>
      <c r="H105" s="516" t="s">
        <v>482</v>
      </c>
      <c r="I105" s="516"/>
      <c r="J105" s="516"/>
      <c r="K105" s="516"/>
      <c r="L105" s="362" t="s">
        <v>210</v>
      </c>
      <c r="M105" s="537" t="s">
        <v>228</v>
      </c>
      <c r="N105" s="537"/>
      <c r="O105" s="537"/>
      <c r="P105" s="537"/>
      <c r="Q105" s="516" t="s">
        <v>542</v>
      </c>
      <c r="R105" s="516"/>
      <c r="S105" s="362" t="s">
        <v>739</v>
      </c>
      <c r="T105" s="363">
        <v>3150000</v>
      </c>
      <c r="U105" s="538">
        <v>3150000</v>
      </c>
      <c r="V105" s="538"/>
      <c r="W105" s="538"/>
    </row>
    <row r="106" spans="2:23" ht="90.75" customHeight="1" x14ac:dyDescent="0.25">
      <c r="B106" s="515" t="s">
        <v>870</v>
      </c>
      <c r="C106" s="515"/>
      <c r="D106" s="515"/>
      <c r="E106" s="515"/>
      <c r="F106" s="515"/>
      <c r="G106" s="515"/>
      <c r="H106" s="516" t="s">
        <v>482</v>
      </c>
      <c r="I106" s="516"/>
      <c r="J106" s="516"/>
      <c r="K106" s="516"/>
      <c r="L106" s="362" t="s">
        <v>210</v>
      </c>
      <c r="M106" s="537" t="s">
        <v>228</v>
      </c>
      <c r="N106" s="537"/>
      <c r="O106" s="537"/>
      <c r="P106" s="537"/>
      <c r="Q106" s="516" t="s">
        <v>871</v>
      </c>
      <c r="R106" s="516"/>
      <c r="S106" s="364"/>
      <c r="T106" s="363">
        <v>1580976.77</v>
      </c>
      <c r="U106" s="538">
        <v>1580976.77</v>
      </c>
      <c r="V106" s="538"/>
      <c r="W106" s="538"/>
    </row>
    <row r="107" spans="2:23" ht="34.5" customHeight="1" x14ac:dyDescent="0.25">
      <c r="B107" s="515" t="s">
        <v>830</v>
      </c>
      <c r="C107" s="515"/>
      <c r="D107" s="515"/>
      <c r="E107" s="515"/>
      <c r="F107" s="515"/>
      <c r="G107" s="515"/>
      <c r="H107" s="516" t="s">
        <v>482</v>
      </c>
      <c r="I107" s="516"/>
      <c r="J107" s="516"/>
      <c r="K107" s="516"/>
      <c r="L107" s="362" t="s">
        <v>210</v>
      </c>
      <c r="M107" s="537" t="s">
        <v>228</v>
      </c>
      <c r="N107" s="537"/>
      <c r="O107" s="537"/>
      <c r="P107" s="537"/>
      <c r="Q107" s="516" t="s">
        <v>871</v>
      </c>
      <c r="R107" s="516"/>
      <c r="S107" s="362" t="s">
        <v>739</v>
      </c>
      <c r="T107" s="363">
        <v>1580976.77</v>
      </c>
      <c r="U107" s="538">
        <v>1580976.77</v>
      </c>
      <c r="V107" s="538"/>
      <c r="W107" s="538"/>
    </row>
    <row r="108" spans="2:23" ht="68.25" customHeight="1" x14ac:dyDescent="0.25">
      <c r="B108" s="515" t="s">
        <v>756</v>
      </c>
      <c r="C108" s="515"/>
      <c r="D108" s="515"/>
      <c r="E108" s="515"/>
      <c r="F108" s="515"/>
      <c r="G108" s="515"/>
      <c r="H108" s="516" t="s">
        <v>482</v>
      </c>
      <c r="I108" s="516"/>
      <c r="J108" s="516"/>
      <c r="K108" s="516"/>
      <c r="L108" s="362" t="s">
        <v>210</v>
      </c>
      <c r="M108" s="537" t="s">
        <v>228</v>
      </c>
      <c r="N108" s="537"/>
      <c r="O108" s="537"/>
      <c r="P108" s="537"/>
      <c r="Q108" s="516" t="s">
        <v>872</v>
      </c>
      <c r="R108" s="516"/>
      <c r="S108" s="362"/>
      <c r="T108" s="363">
        <v>15659000</v>
      </c>
      <c r="U108" s="538">
        <v>15659000</v>
      </c>
      <c r="V108" s="538"/>
      <c r="W108" s="538"/>
    </row>
    <row r="109" spans="2:23" ht="68.25" customHeight="1" x14ac:dyDescent="0.25">
      <c r="B109" s="515" t="s">
        <v>756</v>
      </c>
      <c r="C109" s="515"/>
      <c r="D109" s="515"/>
      <c r="E109" s="515"/>
      <c r="F109" s="515"/>
      <c r="G109" s="515"/>
      <c r="H109" s="516" t="s">
        <v>482</v>
      </c>
      <c r="I109" s="516"/>
      <c r="J109" s="516"/>
      <c r="K109" s="516"/>
      <c r="L109" s="362" t="s">
        <v>210</v>
      </c>
      <c r="M109" s="537" t="s">
        <v>228</v>
      </c>
      <c r="N109" s="537"/>
      <c r="O109" s="537"/>
      <c r="P109" s="537"/>
      <c r="Q109" s="516" t="s">
        <v>755</v>
      </c>
      <c r="R109" s="516"/>
      <c r="S109" s="364"/>
      <c r="T109" s="363">
        <v>15659000</v>
      </c>
      <c r="U109" s="538">
        <v>15659000</v>
      </c>
      <c r="V109" s="538"/>
      <c r="W109" s="538"/>
    </row>
    <row r="110" spans="2:23" ht="34.5" customHeight="1" x14ac:dyDescent="0.25">
      <c r="B110" s="515" t="s">
        <v>830</v>
      </c>
      <c r="C110" s="515"/>
      <c r="D110" s="515"/>
      <c r="E110" s="515"/>
      <c r="F110" s="515"/>
      <c r="G110" s="515"/>
      <c r="H110" s="516" t="s">
        <v>482</v>
      </c>
      <c r="I110" s="516"/>
      <c r="J110" s="516"/>
      <c r="K110" s="516"/>
      <c r="L110" s="362" t="s">
        <v>210</v>
      </c>
      <c r="M110" s="537" t="s">
        <v>228</v>
      </c>
      <c r="N110" s="537"/>
      <c r="O110" s="537"/>
      <c r="P110" s="537"/>
      <c r="Q110" s="516" t="s">
        <v>755</v>
      </c>
      <c r="R110" s="516"/>
      <c r="S110" s="362" t="s">
        <v>739</v>
      </c>
      <c r="T110" s="363">
        <v>10159000</v>
      </c>
      <c r="U110" s="538">
        <v>10159000</v>
      </c>
      <c r="V110" s="538"/>
      <c r="W110" s="538"/>
    </row>
    <row r="111" spans="2:23" ht="15" customHeight="1" x14ac:dyDescent="0.25">
      <c r="B111" s="515" t="s">
        <v>873</v>
      </c>
      <c r="C111" s="515"/>
      <c r="D111" s="515"/>
      <c r="E111" s="515"/>
      <c r="F111" s="515"/>
      <c r="G111" s="515"/>
      <c r="H111" s="516" t="s">
        <v>482</v>
      </c>
      <c r="I111" s="516"/>
      <c r="J111" s="516"/>
      <c r="K111" s="516"/>
      <c r="L111" s="362" t="s">
        <v>210</v>
      </c>
      <c r="M111" s="537" t="s">
        <v>228</v>
      </c>
      <c r="N111" s="537"/>
      <c r="O111" s="537"/>
      <c r="P111" s="537"/>
      <c r="Q111" s="516" t="s">
        <v>755</v>
      </c>
      <c r="R111" s="516"/>
      <c r="S111" s="362" t="s">
        <v>874</v>
      </c>
      <c r="T111" s="363">
        <v>4000000</v>
      </c>
      <c r="U111" s="538">
        <v>4000000</v>
      </c>
      <c r="V111" s="538"/>
      <c r="W111" s="538"/>
    </row>
    <row r="112" spans="2:23" ht="15" customHeight="1" x14ac:dyDescent="0.25">
      <c r="B112" s="515" t="s">
        <v>831</v>
      </c>
      <c r="C112" s="515"/>
      <c r="D112" s="515"/>
      <c r="E112" s="515"/>
      <c r="F112" s="515"/>
      <c r="G112" s="515"/>
      <c r="H112" s="516" t="s">
        <v>482</v>
      </c>
      <c r="I112" s="516"/>
      <c r="J112" s="516"/>
      <c r="K112" s="516"/>
      <c r="L112" s="362" t="s">
        <v>210</v>
      </c>
      <c r="M112" s="537" t="s">
        <v>228</v>
      </c>
      <c r="N112" s="537"/>
      <c r="O112" s="537"/>
      <c r="P112" s="537"/>
      <c r="Q112" s="516" t="s">
        <v>755</v>
      </c>
      <c r="R112" s="516"/>
      <c r="S112" s="362" t="s">
        <v>822</v>
      </c>
      <c r="T112" s="363">
        <v>1500000</v>
      </c>
      <c r="U112" s="538">
        <v>1500000</v>
      </c>
      <c r="V112" s="538"/>
      <c r="W112" s="538"/>
    </row>
    <row r="113" spans="2:23" ht="15" customHeight="1" x14ac:dyDescent="0.25">
      <c r="B113" s="515" t="s">
        <v>839</v>
      </c>
      <c r="C113" s="515"/>
      <c r="D113" s="515"/>
      <c r="E113" s="515"/>
      <c r="F113" s="515"/>
      <c r="G113" s="515"/>
      <c r="H113" s="516" t="s">
        <v>482</v>
      </c>
      <c r="I113" s="516"/>
      <c r="J113" s="516"/>
      <c r="K113" s="516"/>
      <c r="L113" s="362" t="s">
        <v>210</v>
      </c>
      <c r="M113" s="537" t="s">
        <v>228</v>
      </c>
      <c r="N113" s="537"/>
      <c r="O113" s="537"/>
      <c r="P113" s="537"/>
      <c r="Q113" s="516" t="s">
        <v>840</v>
      </c>
      <c r="R113" s="516"/>
      <c r="S113" s="362"/>
      <c r="T113" s="363">
        <v>4980715.3600000003</v>
      </c>
      <c r="U113" s="538">
        <v>5203133.13</v>
      </c>
      <c r="V113" s="538"/>
      <c r="W113" s="538"/>
    </row>
    <row r="114" spans="2:23" ht="23.25" customHeight="1" x14ac:dyDescent="0.25">
      <c r="B114" s="515" t="s">
        <v>841</v>
      </c>
      <c r="C114" s="515"/>
      <c r="D114" s="515"/>
      <c r="E114" s="515"/>
      <c r="F114" s="515"/>
      <c r="G114" s="515"/>
      <c r="H114" s="516" t="s">
        <v>482</v>
      </c>
      <c r="I114" s="516"/>
      <c r="J114" s="516"/>
      <c r="K114" s="516"/>
      <c r="L114" s="362" t="s">
        <v>210</v>
      </c>
      <c r="M114" s="537" t="s">
        <v>228</v>
      </c>
      <c r="N114" s="537"/>
      <c r="O114" s="537"/>
      <c r="P114" s="537"/>
      <c r="Q114" s="516" t="s">
        <v>842</v>
      </c>
      <c r="R114" s="516"/>
      <c r="S114" s="362"/>
      <c r="T114" s="363">
        <v>4980715.3600000003</v>
      </c>
      <c r="U114" s="538">
        <v>5203133.13</v>
      </c>
      <c r="V114" s="538"/>
      <c r="W114" s="538"/>
    </row>
    <row r="115" spans="2:23" ht="15" customHeight="1" x14ac:dyDescent="0.25">
      <c r="B115" s="515" t="s">
        <v>526</v>
      </c>
      <c r="C115" s="515"/>
      <c r="D115" s="515"/>
      <c r="E115" s="515"/>
      <c r="F115" s="515"/>
      <c r="G115" s="515"/>
      <c r="H115" s="516" t="s">
        <v>482</v>
      </c>
      <c r="I115" s="516"/>
      <c r="J115" s="516"/>
      <c r="K115" s="516"/>
      <c r="L115" s="362" t="s">
        <v>210</v>
      </c>
      <c r="M115" s="537" t="s">
        <v>228</v>
      </c>
      <c r="N115" s="537"/>
      <c r="O115" s="537"/>
      <c r="P115" s="537"/>
      <c r="Q115" s="516" t="s">
        <v>527</v>
      </c>
      <c r="R115" s="516"/>
      <c r="S115" s="364"/>
      <c r="T115" s="363">
        <v>3570893.24</v>
      </c>
      <c r="U115" s="538">
        <v>3711884.97</v>
      </c>
      <c r="V115" s="538"/>
      <c r="W115" s="538"/>
    </row>
    <row r="116" spans="2:23" ht="23.25" customHeight="1" x14ac:dyDescent="0.25">
      <c r="B116" s="515" t="s">
        <v>845</v>
      </c>
      <c r="C116" s="515"/>
      <c r="D116" s="515"/>
      <c r="E116" s="515"/>
      <c r="F116" s="515"/>
      <c r="G116" s="515"/>
      <c r="H116" s="516" t="s">
        <v>482</v>
      </c>
      <c r="I116" s="516"/>
      <c r="J116" s="516"/>
      <c r="K116" s="516"/>
      <c r="L116" s="362" t="s">
        <v>210</v>
      </c>
      <c r="M116" s="537" t="s">
        <v>228</v>
      </c>
      <c r="N116" s="537"/>
      <c r="O116" s="537"/>
      <c r="P116" s="537"/>
      <c r="Q116" s="516" t="s">
        <v>527</v>
      </c>
      <c r="R116" s="516"/>
      <c r="S116" s="362" t="s">
        <v>846</v>
      </c>
      <c r="T116" s="363">
        <v>1642904.44</v>
      </c>
      <c r="U116" s="538">
        <v>1708372.62</v>
      </c>
      <c r="V116" s="538"/>
      <c r="W116" s="538"/>
    </row>
    <row r="117" spans="2:23" ht="34.5" customHeight="1" x14ac:dyDescent="0.25">
      <c r="B117" s="515" t="s">
        <v>830</v>
      </c>
      <c r="C117" s="515"/>
      <c r="D117" s="515"/>
      <c r="E117" s="515"/>
      <c r="F117" s="515"/>
      <c r="G117" s="515"/>
      <c r="H117" s="516" t="s">
        <v>482</v>
      </c>
      <c r="I117" s="516"/>
      <c r="J117" s="516"/>
      <c r="K117" s="516"/>
      <c r="L117" s="362" t="s">
        <v>210</v>
      </c>
      <c r="M117" s="537" t="s">
        <v>228</v>
      </c>
      <c r="N117" s="537"/>
      <c r="O117" s="537"/>
      <c r="P117" s="537"/>
      <c r="Q117" s="516" t="s">
        <v>527</v>
      </c>
      <c r="R117" s="516"/>
      <c r="S117" s="362" t="s">
        <v>739</v>
      </c>
      <c r="T117" s="363">
        <v>1893988.8</v>
      </c>
      <c r="U117" s="538">
        <v>1969512.35</v>
      </c>
      <c r="V117" s="538"/>
      <c r="W117" s="538"/>
    </row>
    <row r="118" spans="2:23" ht="15" customHeight="1" x14ac:dyDescent="0.25">
      <c r="B118" s="515" t="s">
        <v>831</v>
      </c>
      <c r="C118" s="515"/>
      <c r="D118" s="515"/>
      <c r="E118" s="515"/>
      <c r="F118" s="515"/>
      <c r="G118" s="515"/>
      <c r="H118" s="516" t="s">
        <v>482</v>
      </c>
      <c r="I118" s="516"/>
      <c r="J118" s="516"/>
      <c r="K118" s="516"/>
      <c r="L118" s="362" t="s">
        <v>210</v>
      </c>
      <c r="M118" s="537" t="s">
        <v>228</v>
      </c>
      <c r="N118" s="537"/>
      <c r="O118" s="537"/>
      <c r="P118" s="537"/>
      <c r="Q118" s="516" t="s">
        <v>527</v>
      </c>
      <c r="R118" s="516"/>
      <c r="S118" s="362" t="s">
        <v>822</v>
      </c>
      <c r="T118" s="363">
        <v>34000</v>
      </c>
      <c r="U118" s="538">
        <v>34000</v>
      </c>
      <c r="V118" s="538"/>
      <c r="W118" s="538"/>
    </row>
    <row r="119" spans="2:23" ht="45.75" customHeight="1" x14ac:dyDescent="0.25">
      <c r="B119" s="515" t="s">
        <v>875</v>
      </c>
      <c r="C119" s="515"/>
      <c r="D119" s="515"/>
      <c r="E119" s="515"/>
      <c r="F119" s="515"/>
      <c r="G119" s="515"/>
      <c r="H119" s="516" t="s">
        <v>482</v>
      </c>
      <c r="I119" s="516"/>
      <c r="J119" s="516"/>
      <c r="K119" s="516"/>
      <c r="L119" s="362" t="s">
        <v>210</v>
      </c>
      <c r="M119" s="537" t="s">
        <v>228</v>
      </c>
      <c r="N119" s="537"/>
      <c r="O119" s="537"/>
      <c r="P119" s="537"/>
      <c r="Q119" s="516" t="s">
        <v>528</v>
      </c>
      <c r="R119" s="516"/>
      <c r="S119" s="364"/>
      <c r="T119" s="363">
        <v>6076.5</v>
      </c>
      <c r="U119" s="538">
        <v>7291.8</v>
      </c>
      <c r="V119" s="538"/>
      <c r="W119" s="538"/>
    </row>
    <row r="120" spans="2:23" ht="23.25" customHeight="1" x14ac:dyDescent="0.25">
      <c r="B120" s="515" t="s">
        <v>828</v>
      </c>
      <c r="C120" s="515"/>
      <c r="D120" s="515"/>
      <c r="E120" s="515"/>
      <c r="F120" s="515"/>
      <c r="G120" s="515"/>
      <c r="H120" s="516" t="s">
        <v>482</v>
      </c>
      <c r="I120" s="516"/>
      <c r="J120" s="516"/>
      <c r="K120" s="516"/>
      <c r="L120" s="362" t="s">
        <v>210</v>
      </c>
      <c r="M120" s="537" t="s">
        <v>228</v>
      </c>
      <c r="N120" s="537"/>
      <c r="O120" s="537"/>
      <c r="P120" s="537"/>
      <c r="Q120" s="516" t="s">
        <v>528</v>
      </c>
      <c r="R120" s="516"/>
      <c r="S120" s="362" t="s">
        <v>829</v>
      </c>
      <c r="T120" s="363">
        <v>6076.5</v>
      </c>
      <c r="U120" s="538">
        <v>7291.8</v>
      </c>
      <c r="V120" s="538"/>
      <c r="W120" s="538"/>
    </row>
    <row r="121" spans="2:23" ht="23.25" customHeight="1" x14ac:dyDescent="0.25">
      <c r="B121" s="515" t="s">
        <v>529</v>
      </c>
      <c r="C121" s="515"/>
      <c r="D121" s="515"/>
      <c r="E121" s="515"/>
      <c r="F121" s="515"/>
      <c r="G121" s="515"/>
      <c r="H121" s="516" t="s">
        <v>482</v>
      </c>
      <c r="I121" s="516"/>
      <c r="J121" s="516"/>
      <c r="K121" s="516"/>
      <c r="L121" s="362" t="s">
        <v>210</v>
      </c>
      <c r="M121" s="537" t="s">
        <v>228</v>
      </c>
      <c r="N121" s="537"/>
      <c r="O121" s="537"/>
      <c r="P121" s="537"/>
      <c r="Q121" s="516" t="s">
        <v>530</v>
      </c>
      <c r="R121" s="516"/>
      <c r="S121" s="364"/>
      <c r="T121" s="363">
        <v>558044.15</v>
      </c>
      <c r="U121" s="538">
        <v>580202.23999999999</v>
      </c>
      <c r="V121" s="538"/>
      <c r="W121" s="538"/>
    </row>
    <row r="122" spans="2:23" ht="23.25" customHeight="1" x14ac:dyDescent="0.25">
      <c r="B122" s="515" t="s">
        <v>828</v>
      </c>
      <c r="C122" s="515"/>
      <c r="D122" s="515"/>
      <c r="E122" s="515"/>
      <c r="F122" s="515"/>
      <c r="G122" s="515"/>
      <c r="H122" s="516" t="s">
        <v>482</v>
      </c>
      <c r="I122" s="516"/>
      <c r="J122" s="516"/>
      <c r="K122" s="516"/>
      <c r="L122" s="362" t="s">
        <v>210</v>
      </c>
      <c r="M122" s="537" t="s">
        <v>228</v>
      </c>
      <c r="N122" s="537"/>
      <c r="O122" s="537"/>
      <c r="P122" s="537"/>
      <c r="Q122" s="516" t="s">
        <v>530</v>
      </c>
      <c r="R122" s="516"/>
      <c r="S122" s="362" t="s">
        <v>829</v>
      </c>
      <c r="T122" s="363">
        <v>512240.17</v>
      </c>
      <c r="U122" s="538">
        <v>533543.49</v>
      </c>
      <c r="V122" s="538"/>
      <c r="W122" s="538"/>
    </row>
    <row r="123" spans="2:23" ht="34.5" customHeight="1" x14ac:dyDescent="0.25">
      <c r="B123" s="515" t="s">
        <v>830</v>
      </c>
      <c r="C123" s="515"/>
      <c r="D123" s="515"/>
      <c r="E123" s="515"/>
      <c r="F123" s="515"/>
      <c r="G123" s="515"/>
      <c r="H123" s="516" t="s">
        <v>482</v>
      </c>
      <c r="I123" s="516"/>
      <c r="J123" s="516"/>
      <c r="K123" s="516"/>
      <c r="L123" s="362" t="s">
        <v>210</v>
      </c>
      <c r="M123" s="537" t="s">
        <v>228</v>
      </c>
      <c r="N123" s="537"/>
      <c r="O123" s="537"/>
      <c r="P123" s="537"/>
      <c r="Q123" s="516" t="s">
        <v>530</v>
      </c>
      <c r="R123" s="516"/>
      <c r="S123" s="362" t="s">
        <v>739</v>
      </c>
      <c r="T123" s="363">
        <v>45803.98</v>
      </c>
      <c r="U123" s="538">
        <v>46658.75</v>
      </c>
      <c r="V123" s="538"/>
      <c r="W123" s="538"/>
    </row>
    <row r="124" spans="2:23" ht="23.25" customHeight="1" x14ac:dyDescent="0.25">
      <c r="B124" s="515" t="s">
        <v>531</v>
      </c>
      <c r="C124" s="515"/>
      <c r="D124" s="515"/>
      <c r="E124" s="515"/>
      <c r="F124" s="515"/>
      <c r="G124" s="515"/>
      <c r="H124" s="516" t="s">
        <v>482</v>
      </c>
      <c r="I124" s="516"/>
      <c r="J124" s="516"/>
      <c r="K124" s="516"/>
      <c r="L124" s="362" t="s">
        <v>210</v>
      </c>
      <c r="M124" s="537" t="s">
        <v>228</v>
      </c>
      <c r="N124" s="537"/>
      <c r="O124" s="537"/>
      <c r="P124" s="537"/>
      <c r="Q124" s="516" t="s">
        <v>532</v>
      </c>
      <c r="R124" s="516"/>
      <c r="S124" s="364"/>
      <c r="T124" s="363">
        <v>762845.35</v>
      </c>
      <c r="U124" s="538">
        <v>817574.28</v>
      </c>
      <c r="V124" s="538"/>
      <c r="W124" s="538"/>
    </row>
    <row r="125" spans="2:23" ht="23.25" customHeight="1" x14ac:dyDescent="0.25">
      <c r="B125" s="515" t="s">
        <v>828</v>
      </c>
      <c r="C125" s="515"/>
      <c r="D125" s="515"/>
      <c r="E125" s="515"/>
      <c r="F125" s="515"/>
      <c r="G125" s="515"/>
      <c r="H125" s="516" t="s">
        <v>482</v>
      </c>
      <c r="I125" s="516"/>
      <c r="J125" s="516"/>
      <c r="K125" s="516"/>
      <c r="L125" s="362" t="s">
        <v>210</v>
      </c>
      <c r="M125" s="537" t="s">
        <v>228</v>
      </c>
      <c r="N125" s="537"/>
      <c r="O125" s="537"/>
      <c r="P125" s="537"/>
      <c r="Q125" s="516" t="s">
        <v>532</v>
      </c>
      <c r="R125" s="516"/>
      <c r="S125" s="362" t="s">
        <v>829</v>
      </c>
      <c r="T125" s="363">
        <v>651228.32999999996</v>
      </c>
      <c r="U125" s="538">
        <v>676145.35</v>
      </c>
      <c r="V125" s="538"/>
      <c r="W125" s="538"/>
    </row>
    <row r="126" spans="2:23" ht="34.5" customHeight="1" x14ac:dyDescent="0.25">
      <c r="B126" s="515" t="s">
        <v>830</v>
      </c>
      <c r="C126" s="515"/>
      <c r="D126" s="515"/>
      <c r="E126" s="515"/>
      <c r="F126" s="515"/>
      <c r="G126" s="515"/>
      <c r="H126" s="516" t="s">
        <v>482</v>
      </c>
      <c r="I126" s="516"/>
      <c r="J126" s="516"/>
      <c r="K126" s="516"/>
      <c r="L126" s="362" t="s">
        <v>210</v>
      </c>
      <c r="M126" s="537" t="s">
        <v>228</v>
      </c>
      <c r="N126" s="537"/>
      <c r="O126" s="537"/>
      <c r="P126" s="537"/>
      <c r="Q126" s="516" t="s">
        <v>532</v>
      </c>
      <c r="R126" s="516"/>
      <c r="S126" s="362" t="s">
        <v>739</v>
      </c>
      <c r="T126" s="363">
        <v>111617.02</v>
      </c>
      <c r="U126" s="538">
        <v>141428.93</v>
      </c>
      <c r="V126" s="538"/>
      <c r="W126" s="538"/>
    </row>
    <row r="127" spans="2:23" ht="68.25" customHeight="1" x14ac:dyDescent="0.25">
      <c r="B127" s="515" t="s">
        <v>876</v>
      </c>
      <c r="C127" s="515"/>
      <c r="D127" s="515"/>
      <c r="E127" s="515"/>
      <c r="F127" s="515"/>
      <c r="G127" s="515"/>
      <c r="H127" s="516" t="s">
        <v>482</v>
      </c>
      <c r="I127" s="516"/>
      <c r="J127" s="516"/>
      <c r="K127" s="516"/>
      <c r="L127" s="362" t="s">
        <v>210</v>
      </c>
      <c r="M127" s="537" t="s">
        <v>228</v>
      </c>
      <c r="N127" s="537"/>
      <c r="O127" s="537"/>
      <c r="P127" s="537"/>
      <c r="Q127" s="516" t="s">
        <v>533</v>
      </c>
      <c r="R127" s="516"/>
      <c r="S127" s="364"/>
      <c r="T127" s="363">
        <v>82856.12</v>
      </c>
      <c r="U127" s="538">
        <v>86179.839999999997</v>
      </c>
      <c r="V127" s="538"/>
      <c r="W127" s="538"/>
    </row>
    <row r="128" spans="2:23" ht="23.25" customHeight="1" x14ac:dyDescent="0.25">
      <c r="B128" s="515" t="s">
        <v>828</v>
      </c>
      <c r="C128" s="515"/>
      <c r="D128" s="515"/>
      <c r="E128" s="515"/>
      <c r="F128" s="515"/>
      <c r="G128" s="515"/>
      <c r="H128" s="516" t="s">
        <v>482</v>
      </c>
      <c r="I128" s="516"/>
      <c r="J128" s="516"/>
      <c r="K128" s="516"/>
      <c r="L128" s="362" t="s">
        <v>210</v>
      </c>
      <c r="M128" s="537" t="s">
        <v>228</v>
      </c>
      <c r="N128" s="537"/>
      <c r="O128" s="537"/>
      <c r="P128" s="537"/>
      <c r="Q128" s="516" t="s">
        <v>533</v>
      </c>
      <c r="R128" s="516"/>
      <c r="S128" s="362" t="s">
        <v>829</v>
      </c>
      <c r="T128" s="363">
        <v>82856.12</v>
      </c>
      <c r="U128" s="538">
        <v>86179.839999999997</v>
      </c>
      <c r="V128" s="538"/>
      <c r="W128" s="538"/>
    </row>
    <row r="129" spans="2:23" ht="23.25" customHeight="1" x14ac:dyDescent="0.25">
      <c r="B129" s="515" t="s">
        <v>231</v>
      </c>
      <c r="C129" s="515"/>
      <c r="D129" s="515"/>
      <c r="E129" s="515"/>
      <c r="F129" s="515"/>
      <c r="G129" s="515"/>
      <c r="H129" s="516" t="s">
        <v>482</v>
      </c>
      <c r="I129" s="516"/>
      <c r="J129" s="516"/>
      <c r="K129" s="516"/>
      <c r="L129" s="362" t="s">
        <v>215</v>
      </c>
      <c r="M129" s="516"/>
      <c r="N129" s="516"/>
      <c r="O129" s="516"/>
      <c r="P129" s="516"/>
      <c r="Q129" s="516"/>
      <c r="R129" s="516"/>
      <c r="S129" s="362"/>
      <c r="T129" s="363">
        <v>10543950.310000001</v>
      </c>
      <c r="U129" s="538">
        <v>10900132.32</v>
      </c>
      <c r="V129" s="538"/>
      <c r="W129" s="538"/>
    </row>
    <row r="130" spans="2:23" ht="34.5" customHeight="1" x14ac:dyDescent="0.25">
      <c r="B130" s="515" t="s">
        <v>877</v>
      </c>
      <c r="C130" s="515"/>
      <c r="D130" s="515"/>
      <c r="E130" s="515"/>
      <c r="F130" s="515"/>
      <c r="G130" s="515"/>
      <c r="H130" s="516" t="s">
        <v>482</v>
      </c>
      <c r="I130" s="516"/>
      <c r="J130" s="516"/>
      <c r="K130" s="516"/>
      <c r="L130" s="362" t="s">
        <v>215</v>
      </c>
      <c r="M130" s="537" t="s">
        <v>243</v>
      </c>
      <c r="N130" s="537"/>
      <c r="O130" s="537"/>
      <c r="P130" s="537"/>
      <c r="Q130" s="516"/>
      <c r="R130" s="516"/>
      <c r="S130" s="362"/>
      <c r="T130" s="363">
        <v>10443950.310000001</v>
      </c>
      <c r="U130" s="538">
        <v>10800132.32</v>
      </c>
      <c r="V130" s="538"/>
      <c r="W130" s="538"/>
    </row>
    <row r="131" spans="2:23" ht="34.5" customHeight="1" x14ac:dyDescent="0.25">
      <c r="B131" s="515" t="s">
        <v>878</v>
      </c>
      <c r="C131" s="515"/>
      <c r="D131" s="515"/>
      <c r="E131" s="515"/>
      <c r="F131" s="515"/>
      <c r="G131" s="515"/>
      <c r="H131" s="516" t="s">
        <v>482</v>
      </c>
      <c r="I131" s="516"/>
      <c r="J131" s="516"/>
      <c r="K131" s="516"/>
      <c r="L131" s="362" t="s">
        <v>215</v>
      </c>
      <c r="M131" s="537" t="s">
        <v>243</v>
      </c>
      <c r="N131" s="537"/>
      <c r="O131" s="537"/>
      <c r="P131" s="537"/>
      <c r="Q131" s="516" t="s">
        <v>879</v>
      </c>
      <c r="R131" s="516"/>
      <c r="S131" s="362"/>
      <c r="T131" s="363">
        <v>10178950.310000001</v>
      </c>
      <c r="U131" s="538">
        <v>10535132.32</v>
      </c>
      <c r="V131" s="538"/>
      <c r="W131" s="538"/>
    </row>
    <row r="132" spans="2:23" ht="23.25" customHeight="1" x14ac:dyDescent="0.25">
      <c r="B132" s="515" t="s">
        <v>880</v>
      </c>
      <c r="C132" s="515"/>
      <c r="D132" s="515"/>
      <c r="E132" s="515"/>
      <c r="F132" s="515"/>
      <c r="G132" s="515"/>
      <c r="H132" s="516" t="s">
        <v>482</v>
      </c>
      <c r="I132" s="516"/>
      <c r="J132" s="516"/>
      <c r="K132" s="516"/>
      <c r="L132" s="362" t="s">
        <v>215</v>
      </c>
      <c r="M132" s="537" t="s">
        <v>243</v>
      </c>
      <c r="N132" s="537"/>
      <c r="O132" s="537"/>
      <c r="P132" s="537"/>
      <c r="Q132" s="516" t="s">
        <v>881</v>
      </c>
      <c r="R132" s="516"/>
      <c r="S132" s="362"/>
      <c r="T132" s="363">
        <v>360000</v>
      </c>
      <c r="U132" s="538">
        <v>360000</v>
      </c>
      <c r="V132" s="538"/>
      <c r="W132" s="538"/>
    </row>
    <row r="133" spans="2:23" ht="57" customHeight="1" x14ac:dyDescent="0.25">
      <c r="B133" s="515" t="s">
        <v>702</v>
      </c>
      <c r="C133" s="515"/>
      <c r="D133" s="515"/>
      <c r="E133" s="515"/>
      <c r="F133" s="515"/>
      <c r="G133" s="515"/>
      <c r="H133" s="516" t="s">
        <v>482</v>
      </c>
      <c r="I133" s="516"/>
      <c r="J133" s="516"/>
      <c r="K133" s="516"/>
      <c r="L133" s="362" t="s">
        <v>215</v>
      </c>
      <c r="M133" s="537" t="s">
        <v>243</v>
      </c>
      <c r="N133" s="537"/>
      <c r="O133" s="537"/>
      <c r="P133" s="537"/>
      <c r="Q133" s="516" t="s">
        <v>534</v>
      </c>
      <c r="R133" s="516"/>
      <c r="S133" s="364"/>
      <c r="T133" s="363">
        <v>360000</v>
      </c>
      <c r="U133" s="538">
        <v>360000</v>
      </c>
      <c r="V133" s="538"/>
      <c r="W133" s="538"/>
    </row>
    <row r="134" spans="2:23" ht="34.5" customHeight="1" x14ac:dyDescent="0.25">
      <c r="B134" s="515" t="s">
        <v>830</v>
      </c>
      <c r="C134" s="515"/>
      <c r="D134" s="515"/>
      <c r="E134" s="515"/>
      <c r="F134" s="515"/>
      <c r="G134" s="515"/>
      <c r="H134" s="516" t="s">
        <v>482</v>
      </c>
      <c r="I134" s="516"/>
      <c r="J134" s="516"/>
      <c r="K134" s="516"/>
      <c r="L134" s="362" t="s">
        <v>215</v>
      </c>
      <c r="M134" s="537" t="s">
        <v>243</v>
      </c>
      <c r="N134" s="537"/>
      <c r="O134" s="537"/>
      <c r="P134" s="537"/>
      <c r="Q134" s="516" t="s">
        <v>534</v>
      </c>
      <c r="R134" s="516"/>
      <c r="S134" s="362" t="s">
        <v>739</v>
      </c>
      <c r="T134" s="363">
        <v>360000</v>
      </c>
      <c r="U134" s="538">
        <v>360000</v>
      </c>
      <c r="V134" s="538"/>
      <c r="W134" s="538"/>
    </row>
    <row r="135" spans="2:23" ht="23.25" customHeight="1" x14ac:dyDescent="0.25">
      <c r="B135" s="515" t="s">
        <v>882</v>
      </c>
      <c r="C135" s="515"/>
      <c r="D135" s="515"/>
      <c r="E135" s="515"/>
      <c r="F135" s="515"/>
      <c r="G135" s="515"/>
      <c r="H135" s="516" t="s">
        <v>482</v>
      </c>
      <c r="I135" s="516"/>
      <c r="J135" s="516"/>
      <c r="K135" s="516"/>
      <c r="L135" s="362" t="s">
        <v>215</v>
      </c>
      <c r="M135" s="537" t="s">
        <v>243</v>
      </c>
      <c r="N135" s="537"/>
      <c r="O135" s="537"/>
      <c r="P135" s="537"/>
      <c r="Q135" s="516" t="s">
        <v>883</v>
      </c>
      <c r="R135" s="516"/>
      <c r="S135" s="362"/>
      <c r="T135" s="363">
        <v>700000</v>
      </c>
      <c r="U135" s="538">
        <v>700000</v>
      </c>
      <c r="V135" s="538"/>
      <c r="W135" s="538"/>
    </row>
    <row r="136" spans="2:23" ht="113.25" customHeight="1" x14ac:dyDescent="0.25">
      <c r="B136" s="515" t="s">
        <v>884</v>
      </c>
      <c r="C136" s="515"/>
      <c r="D136" s="515"/>
      <c r="E136" s="515"/>
      <c r="F136" s="515"/>
      <c r="G136" s="515"/>
      <c r="H136" s="516" t="s">
        <v>482</v>
      </c>
      <c r="I136" s="516"/>
      <c r="J136" s="516"/>
      <c r="K136" s="516"/>
      <c r="L136" s="362" t="s">
        <v>215</v>
      </c>
      <c r="M136" s="537" t="s">
        <v>243</v>
      </c>
      <c r="N136" s="537"/>
      <c r="O136" s="537"/>
      <c r="P136" s="537"/>
      <c r="Q136" s="516" t="s">
        <v>535</v>
      </c>
      <c r="R136" s="516"/>
      <c r="S136" s="364"/>
      <c r="T136" s="363">
        <v>300000</v>
      </c>
      <c r="U136" s="538">
        <v>300000</v>
      </c>
      <c r="V136" s="538"/>
      <c r="W136" s="538"/>
    </row>
    <row r="137" spans="2:23" ht="34.5" customHeight="1" x14ac:dyDescent="0.25">
      <c r="B137" s="515" t="s">
        <v>830</v>
      </c>
      <c r="C137" s="515"/>
      <c r="D137" s="515"/>
      <c r="E137" s="515"/>
      <c r="F137" s="515"/>
      <c r="G137" s="515"/>
      <c r="H137" s="516" t="s">
        <v>482</v>
      </c>
      <c r="I137" s="516"/>
      <c r="J137" s="516"/>
      <c r="K137" s="516"/>
      <c r="L137" s="362" t="s">
        <v>215</v>
      </c>
      <c r="M137" s="537" t="s">
        <v>243</v>
      </c>
      <c r="N137" s="537"/>
      <c r="O137" s="537"/>
      <c r="P137" s="537"/>
      <c r="Q137" s="516" t="s">
        <v>535</v>
      </c>
      <c r="R137" s="516"/>
      <c r="S137" s="362" t="s">
        <v>739</v>
      </c>
      <c r="T137" s="363">
        <v>300000</v>
      </c>
      <c r="U137" s="538">
        <v>300000</v>
      </c>
      <c r="V137" s="538"/>
      <c r="W137" s="538"/>
    </row>
    <row r="138" spans="2:23" ht="102" customHeight="1" x14ac:dyDescent="0.25">
      <c r="B138" s="515" t="s">
        <v>885</v>
      </c>
      <c r="C138" s="515"/>
      <c r="D138" s="515"/>
      <c r="E138" s="515"/>
      <c r="F138" s="515"/>
      <c r="G138" s="515"/>
      <c r="H138" s="516" t="s">
        <v>482</v>
      </c>
      <c r="I138" s="516"/>
      <c r="J138" s="516"/>
      <c r="K138" s="516"/>
      <c r="L138" s="362" t="s">
        <v>215</v>
      </c>
      <c r="M138" s="537" t="s">
        <v>243</v>
      </c>
      <c r="N138" s="537"/>
      <c r="O138" s="537"/>
      <c r="P138" s="537"/>
      <c r="Q138" s="516" t="s">
        <v>637</v>
      </c>
      <c r="R138" s="516"/>
      <c r="S138" s="364"/>
      <c r="T138" s="363">
        <v>400000</v>
      </c>
      <c r="U138" s="538">
        <v>400000</v>
      </c>
      <c r="V138" s="538"/>
      <c r="W138" s="538"/>
    </row>
    <row r="139" spans="2:23" ht="34.5" customHeight="1" x14ac:dyDescent="0.25">
      <c r="B139" s="515" t="s">
        <v>830</v>
      </c>
      <c r="C139" s="515"/>
      <c r="D139" s="515"/>
      <c r="E139" s="515"/>
      <c r="F139" s="515"/>
      <c r="G139" s="515"/>
      <c r="H139" s="516" t="s">
        <v>482</v>
      </c>
      <c r="I139" s="516"/>
      <c r="J139" s="516"/>
      <c r="K139" s="516"/>
      <c r="L139" s="362" t="s">
        <v>215</v>
      </c>
      <c r="M139" s="537" t="s">
        <v>243</v>
      </c>
      <c r="N139" s="537"/>
      <c r="O139" s="537"/>
      <c r="P139" s="537"/>
      <c r="Q139" s="516" t="s">
        <v>637</v>
      </c>
      <c r="R139" s="516"/>
      <c r="S139" s="362" t="s">
        <v>739</v>
      </c>
      <c r="T139" s="363">
        <v>400000</v>
      </c>
      <c r="U139" s="538">
        <v>400000</v>
      </c>
      <c r="V139" s="538"/>
      <c r="W139" s="538"/>
    </row>
    <row r="140" spans="2:23" ht="23.25" customHeight="1" x14ac:dyDescent="0.25">
      <c r="B140" s="515" t="s">
        <v>886</v>
      </c>
      <c r="C140" s="515"/>
      <c r="D140" s="515"/>
      <c r="E140" s="515"/>
      <c r="F140" s="515"/>
      <c r="G140" s="515"/>
      <c r="H140" s="516" t="s">
        <v>482</v>
      </c>
      <c r="I140" s="516"/>
      <c r="J140" s="516"/>
      <c r="K140" s="516"/>
      <c r="L140" s="362" t="s">
        <v>215</v>
      </c>
      <c r="M140" s="537" t="s">
        <v>243</v>
      </c>
      <c r="N140" s="537"/>
      <c r="O140" s="537"/>
      <c r="P140" s="537"/>
      <c r="Q140" s="516" t="s">
        <v>887</v>
      </c>
      <c r="R140" s="516"/>
      <c r="S140" s="362"/>
      <c r="T140" s="363">
        <v>9018950.3100000005</v>
      </c>
      <c r="U140" s="538">
        <v>9375132.3200000003</v>
      </c>
      <c r="V140" s="538"/>
      <c r="W140" s="538"/>
    </row>
    <row r="141" spans="2:23" ht="90.75" customHeight="1" x14ac:dyDescent="0.25">
      <c r="B141" s="515" t="s">
        <v>888</v>
      </c>
      <c r="C141" s="515"/>
      <c r="D141" s="515"/>
      <c r="E141" s="515"/>
      <c r="F141" s="515"/>
      <c r="G141" s="515"/>
      <c r="H141" s="516" t="s">
        <v>482</v>
      </c>
      <c r="I141" s="516"/>
      <c r="J141" s="516"/>
      <c r="K141" s="516"/>
      <c r="L141" s="362" t="s">
        <v>215</v>
      </c>
      <c r="M141" s="537" t="s">
        <v>243</v>
      </c>
      <c r="N141" s="537"/>
      <c r="O141" s="537"/>
      <c r="P141" s="537"/>
      <c r="Q141" s="516" t="s">
        <v>536</v>
      </c>
      <c r="R141" s="516"/>
      <c r="S141" s="364"/>
      <c r="T141" s="363">
        <v>9018950.3100000005</v>
      </c>
      <c r="U141" s="538">
        <v>9375132.3200000003</v>
      </c>
      <c r="V141" s="538"/>
      <c r="W141" s="538"/>
    </row>
    <row r="142" spans="2:23" ht="23.25" customHeight="1" x14ac:dyDescent="0.25">
      <c r="B142" s="515" t="s">
        <v>845</v>
      </c>
      <c r="C142" s="515"/>
      <c r="D142" s="515"/>
      <c r="E142" s="515"/>
      <c r="F142" s="515"/>
      <c r="G142" s="515"/>
      <c r="H142" s="516" t="s">
        <v>482</v>
      </c>
      <c r="I142" s="516"/>
      <c r="J142" s="516"/>
      <c r="K142" s="516"/>
      <c r="L142" s="362" t="s">
        <v>215</v>
      </c>
      <c r="M142" s="537" t="s">
        <v>243</v>
      </c>
      <c r="N142" s="537"/>
      <c r="O142" s="537"/>
      <c r="P142" s="537"/>
      <c r="Q142" s="516" t="s">
        <v>536</v>
      </c>
      <c r="R142" s="516"/>
      <c r="S142" s="362" t="s">
        <v>846</v>
      </c>
      <c r="T142" s="363">
        <v>8551851.4299999997</v>
      </c>
      <c r="U142" s="538">
        <v>8893869.4800000004</v>
      </c>
      <c r="V142" s="538"/>
      <c r="W142" s="538"/>
    </row>
    <row r="143" spans="2:23" ht="34.5" customHeight="1" x14ac:dyDescent="0.25">
      <c r="B143" s="515" t="s">
        <v>830</v>
      </c>
      <c r="C143" s="515"/>
      <c r="D143" s="515"/>
      <c r="E143" s="515"/>
      <c r="F143" s="515"/>
      <c r="G143" s="515"/>
      <c r="H143" s="516" t="s">
        <v>482</v>
      </c>
      <c r="I143" s="516"/>
      <c r="J143" s="516"/>
      <c r="K143" s="516"/>
      <c r="L143" s="362" t="s">
        <v>215</v>
      </c>
      <c r="M143" s="537" t="s">
        <v>243</v>
      </c>
      <c r="N143" s="537"/>
      <c r="O143" s="537"/>
      <c r="P143" s="537"/>
      <c r="Q143" s="516" t="s">
        <v>536</v>
      </c>
      <c r="R143" s="516"/>
      <c r="S143" s="362" t="s">
        <v>739</v>
      </c>
      <c r="T143" s="363">
        <v>432098.88</v>
      </c>
      <c r="U143" s="538">
        <v>446262.84</v>
      </c>
      <c r="V143" s="538"/>
      <c r="W143" s="538"/>
    </row>
    <row r="144" spans="2:23" ht="15" customHeight="1" x14ac:dyDescent="0.25">
      <c r="B144" s="515" t="s">
        <v>831</v>
      </c>
      <c r="C144" s="515"/>
      <c r="D144" s="515"/>
      <c r="E144" s="515"/>
      <c r="F144" s="515"/>
      <c r="G144" s="515"/>
      <c r="H144" s="516" t="s">
        <v>482</v>
      </c>
      <c r="I144" s="516"/>
      <c r="J144" s="516"/>
      <c r="K144" s="516"/>
      <c r="L144" s="362" t="s">
        <v>215</v>
      </c>
      <c r="M144" s="537" t="s">
        <v>243</v>
      </c>
      <c r="N144" s="537"/>
      <c r="O144" s="537"/>
      <c r="P144" s="537"/>
      <c r="Q144" s="516" t="s">
        <v>536</v>
      </c>
      <c r="R144" s="516"/>
      <c r="S144" s="362" t="s">
        <v>822</v>
      </c>
      <c r="T144" s="363">
        <v>35000</v>
      </c>
      <c r="U144" s="538">
        <v>35000</v>
      </c>
      <c r="V144" s="538"/>
      <c r="W144" s="538"/>
    </row>
    <row r="145" spans="2:23" ht="45.75" customHeight="1" x14ac:dyDescent="0.25">
      <c r="B145" s="515" t="s">
        <v>889</v>
      </c>
      <c r="C145" s="515"/>
      <c r="D145" s="515"/>
      <c r="E145" s="515"/>
      <c r="F145" s="515"/>
      <c r="G145" s="515"/>
      <c r="H145" s="516" t="s">
        <v>482</v>
      </c>
      <c r="I145" s="516"/>
      <c r="J145" s="516"/>
      <c r="K145" s="516"/>
      <c r="L145" s="362" t="s">
        <v>215</v>
      </c>
      <c r="M145" s="537" t="s">
        <v>243</v>
      </c>
      <c r="N145" s="537"/>
      <c r="O145" s="537"/>
      <c r="P145" s="537"/>
      <c r="Q145" s="516" t="s">
        <v>890</v>
      </c>
      <c r="R145" s="516"/>
      <c r="S145" s="362"/>
      <c r="T145" s="363">
        <v>100000</v>
      </c>
      <c r="U145" s="538">
        <v>100000</v>
      </c>
      <c r="V145" s="538"/>
      <c r="W145" s="538"/>
    </row>
    <row r="146" spans="2:23" ht="90.75" customHeight="1" x14ac:dyDescent="0.25">
      <c r="B146" s="515" t="s">
        <v>698</v>
      </c>
      <c r="C146" s="515"/>
      <c r="D146" s="515"/>
      <c r="E146" s="515"/>
      <c r="F146" s="515"/>
      <c r="G146" s="515"/>
      <c r="H146" s="516" t="s">
        <v>482</v>
      </c>
      <c r="I146" s="516"/>
      <c r="J146" s="516"/>
      <c r="K146" s="516"/>
      <c r="L146" s="362" t="s">
        <v>215</v>
      </c>
      <c r="M146" s="537" t="s">
        <v>243</v>
      </c>
      <c r="N146" s="537"/>
      <c r="O146" s="537"/>
      <c r="P146" s="537"/>
      <c r="Q146" s="516" t="s">
        <v>697</v>
      </c>
      <c r="R146" s="516"/>
      <c r="S146" s="364"/>
      <c r="T146" s="363">
        <v>100000</v>
      </c>
      <c r="U146" s="538">
        <v>100000</v>
      </c>
      <c r="V146" s="538"/>
      <c r="W146" s="538"/>
    </row>
    <row r="147" spans="2:23" ht="34.5" customHeight="1" x14ac:dyDescent="0.25">
      <c r="B147" s="515" t="s">
        <v>830</v>
      </c>
      <c r="C147" s="515"/>
      <c r="D147" s="515"/>
      <c r="E147" s="515"/>
      <c r="F147" s="515"/>
      <c r="G147" s="515"/>
      <c r="H147" s="516" t="s">
        <v>482</v>
      </c>
      <c r="I147" s="516"/>
      <c r="J147" s="516"/>
      <c r="K147" s="516"/>
      <c r="L147" s="362" t="s">
        <v>215</v>
      </c>
      <c r="M147" s="537" t="s">
        <v>243</v>
      </c>
      <c r="N147" s="537"/>
      <c r="O147" s="537"/>
      <c r="P147" s="537"/>
      <c r="Q147" s="516" t="s">
        <v>697</v>
      </c>
      <c r="R147" s="516"/>
      <c r="S147" s="362" t="s">
        <v>739</v>
      </c>
      <c r="T147" s="363">
        <v>100000</v>
      </c>
      <c r="U147" s="538">
        <v>100000</v>
      </c>
      <c r="V147" s="538"/>
      <c r="W147" s="538"/>
    </row>
    <row r="148" spans="2:23" ht="34.5" customHeight="1" x14ac:dyDescent="0.25">
      <c r="B148" s="515" t="s">
        <v>891</v>
      </c>
      <c r="C148" s="515"/>
      <c r="D148" s="515"/>
      <c r="E148" s="515"/>
      <c r="F148" s="515"/>
      <c r="G148" s="515"/>
      <c r="H148" s="516" t="s">
        <v>482</v>
      </c>
      <c r="I148" s="516"/>
      <c r="J148" s="516"/>
      <c r="K148" s="516"/>
      <c r="L148" s="362" t="s">
        <v>215</v>
      </c>
      <c r="M148" s="537" t="s">
        <v>243</v>
      </c>
      <c r="N148" s="537"/>
      <c r="O148" s="537"/>
      <c r="P148" s="537"/>
      <c r="Q148" s="516" t="s">
        <v>892</v>
      </c>
      <c r="R148" s="516"/>
      <c r="S148" s="362"/>
      <c r="T148" s="363">
        <v>265000</v>
      </c>
      <c r="U148" s="538">
        <v>265000</v>
      </c>
      <c r="V148" s="538"/>
      <c r="W148" s="538"/>
    </row>
    <row r="149" spans="2:23" ht="45.75" customHeight="1" x14ac:dyDescent="0.25">
      <c r="B149" s="515" t="s">
        <v>893</v>
      </c>
      <c r="C149" s="515"/>
      <c r="D149" s="515"/>
      <c r="E149" s="515"/>
      <c r="F149" s="515"/>
      <c r="G149" s="515"/>
      <c r="H149" s="516" t="s">
        <v>482</v>
      </c>
      <c r="I149" s="516"/>
      <c r="J149" s="516"/>
      <c r="K149" s="516"/>
      <c r="L149" s="362" t="s">
        <v>215</v>
      </c>
      <c r="M149" s="537" t="s">
        <v>243</v>
      </c>
      <c r="N149" s="537"/>
      <c r="O149" s="537"/>
      <c r="P149" s="537"/>
      <c r="Q149" s="516" t="s">
        <v>894</v>
      </c>
      <c r="R149" s="516"/>
      <c r="S149" s="362"/>
      <c r="T149" s="363">
        <v>265000</v>
      </c>
      <c r="U149" s="538">
        <v>265000</v>
      </c>
      <c r="V149" s="538"/>
      <c r="W149" s="538"/>
    </row>
    <row r="150" spans="2:23" ht="45.75" customHeight="1" x14ac:dyDescent="0.25">
      <c r="B150" s="515" t="s">
        <v>696</v>
      </c>
      <c r="C150" s="515"/>
      <c r="D150" s="515"/>
      <c r="E150" s="515"/>
      <c r="F150" s="515"/>
      <c r="G150" s="515"/>
      <c r="H150" s="516" t="s">
        <v>482</v>
      </c>
      <c r="I150" s="516"/>
      <c r="J150" s="516"/>
      <c r="K150" s="516"/>
      <c r="L150" s="362" t="s">
        <v>215</v>
      </c>
      <c r="M150" s="537" t="s">
        <v>243</v>
      </c>
      <c r="N150" s="537"/>
      <c r="O150" s="537"/>
      <c r="P150" s="537"/>
      <c r="Q150" s="516" t="s">
        <v>537</v>
      </c>
      <c r="R150" s="516"/>
      <c r="S150" s="364"/>
      <c r="T150" s="363">
        <v>265000</v>
      </c>
      <c r="U150" s="538">
        <v>265000</v>
      </c>
      <c r="V150" s="538"/>
      <c r="W150" s="538"/>
    </row>
    <row r="151" spans="2:23" ht="34.5" customHeight="1" x14ac:dyDescent="0.25">
      <c r="B151" s="515" t="s">
        <v>830</v>
      </c>
      <c r="C151" s="515"/>
      <c r="D151" s="515"/>
      <c r="E151" s="515"/>
      <c r="F151" s="515"/>
      <c r="G151" s="515"/>
      <c r="H151" s="516" t="s">
        <v>482</v>
      </c>
      <c r="I151" s="516"/>
      <c r="J151" s="516"/>
      <c r="K151" s="516"/>
      <c r="L151" s="362" t="s">
        <v>215</v>
      </c>
      <c r="M151" s="537" t="s">
        <v>243</v>
      </c>
      <c r="N151" s="537"/>
      <c r="O151" s="537"/>
      <c r="P151" s="537"/>
      <c r="Q151" s="516" t="s">
        <v>537</v>
      </c>
      <c r="R151" s="516"/>
      <c r="S151" s="362" t="s">
        <v>739</v>
      </c>
      <c r="T151" s="363">
        <v>265000</v>
      </c>
      <c r="U151" s="538">
        <v>265000</v>
      </c>
      <c r="V151" s="538"/>
      <c r="W151" s="538"/>
    </row>
    <row r="152" spans="2:23" ht="34.5" customHeight="1" x14ac:dyDescent="0.25">
      <c r="B152" s="515" t="s">
        <v>235</v>
      </c>
      <c r="C152" s="515"/>
      <c r="D152" s="515"/>
      <c r="E152" s="515"/>
      <c r="F152" s="515"/>
      <c r="G152" s="515"/>
      <c r="H152" s="516" t="s">
        <v>482</v>
      </c>
      <c r="I152" s="516"/>
      <c r="J152" s="516"/>
      <c r="K152" s="516"/>
      <c r="L152" s="362" t="s">
        <v>215</v>
      </c>
      <c r="M152" s="537" t="s">
        <v>236</v>
      </c>
      <c r="N152" s="537"/>
      <c r="O152" s="537"/>
      <c r="P152" s="537"/>
      <c r="Q152" s="516"/>
      <c r="R152" s="516"/>
      <c r="S152" s="362"/>
      <c r="T152" s="363">
        <v>100000</v>
      </c>
      <c r="U152" s="538">
        <v>100000</v>
      </c>
      <c r="V152" s="538"/>
      <c r="W152" s="538"/>
    </row>
    <row r="153" spans="2:23" ht="34.5" customHeight="1" x14ac:dyDescent="0.25">
      <c r="B153" s="515" t="s">
        <v>878</v>
      </c>
      <c r="C153" s="515"/>
      <c r="D153" s="515"/>
      <c r="E153" s="515"/>
      <c r="F153" s="515"/>
      <c r="G153" s="515"/>
      <c r="H153" s="516" t="s">
        <v>482</v>
      </c>
      <c r="I153" s="516"/>
      <c r="J153" s="516"/>
      <c r="K153" s="516"/>
      <c r="L153" s="362" t="s">
        <v>215</v>
      </c>
      <c r="M153" s="537" t="s">
        <v>236</v>
      </c>
      <c r="N153" s="537"/>
      <c r="O153" s="537"/>
      <c r="P153" s="537"/>
      <c r="Q153" s="516" t="s">
        <v>879</v>
      </c>
      <c r="R153" s="516"/>
      <c r="S153" s="362"/>
      <c r="T153" s="363">
        <v>100000</v>
      </c>
      <c r="U153" s="538">
        <v>100000</v>
      </c>
      <c r="V153" s="538"/>
      <c r="W153" s="538"/>
    </row>
    <row r="154" spans="2:23" ht="57" customHeight="1" x14ac:dyDescent="0.25">
      <c r="B154" s="515" t="s">
        <v>895</v>
      </c>
      <c r="C154" s="515"/>
      <c r="D154" s="515"/>
      <c r="E154" s="515"/>
      <c r="F154" s="515"/>
      <c r="G154" s="515"/>
      <c r="H154" s="516" t="s">
        <v>482</v>
      </c>
      <c r="I154" s="516"/>
      <c r="J154" s="516"/>
      <c r="K154" s="516"/>
      <c r="L154" s="362" t="s">
        <v>215</v>
      </c>
      <c r="M154" s="537" t="s">
        <v>236</v>
      </c>
      <c r="N154" s="537"/>
      <c r="O154" s="537"/>
      <c r="P154" s="537"/>
      <c r="Q154" s="516" t="s">
        <v>896</v>
      </c>
      <c r="R154" s="516"/>
      <c r="S154" s="362"/>
      <c r="T154" s="363">
        <v>100000</v>
      </c>
      <c r="U154" s="538">
        <v>100000</v>
      </c>
      <c r="V154" s="538"/>
      <c r="W154" s="538"/>
    </row>
    <row r="155" spans="2:23" ht="102" customHeight="1" x14ac:dyDescent="0.25">
      <c r="B155" s="515" t="s">
        <v>897</v>
      </c>
      <c r="C155" s="515"/>
      <c r="D155" s="515"/>
      <c r="E155" s="515"/>
      <c r="F155" s="515"/>
      <c r="G155" s="515"/>
      <c r="H155" s="516" t="s">
        <v>482</v>
      </c>
      <c r="I155" s="516"/>
      <c r="J155" s="516"/>
      <c r="K155" s="516"/>
      <c r="L155" s="362" t="s">
        <v>215</v>
      </c>
      <c r="M155" s="537" t="s">
        <v>236</v>
      </c>
      <c r="N155" s="537"/>
      <c r="O155" s="537"/>
      <c r="P155" s="537"/>
      <c r="Q155" s="516" t="s">
        <v>695</v>
      </c>
      <c r="R155" s="516"/>
      <c r="S155" s="364"/>
      <c r="T155" s="363">
        <v>100000</v>
      </c>
      <c r="U155" s="538">
        <v>100000</v>
      </c>
      <c r="V155" s="538"/>
      <c r="W155" s="538"/>
    </row>
    <row r="156" spans="2:23" ht="34.5" customHeight="1" x14ac:dyDescent="0.25">
      <c r="B156" s="515" t="s">
        <v>830</v>
      </c>
      <c r="C156" s="515"/>
      <c r="D156" s="515"/>
      <c r="E156" s="515"/>
      <c r="F156" s="515"/>
      <c r="G156" s="515"/>
      <c r="H156" s="516" t="s">
        <v>482</v>
      </c>
      <c r="I156" s="516"/>
      <c r="J156" s="516"/>
      <c r="K156" s="516"/>
      <c r="L156" s="362" t="s">
        <v>215</v>
      </c>
      <c r="M156" s="537" t="s">
        <v>236</v>
      </c>
      <c r="N156" s="537"/>
      <c r="O156" s="537"/>
      <c r="P156" s="537"/>
      <c r="Q156" s="516" t="s">
        <v>695</v>
      </c>
      <c r="R156" s="516"/>
      <c r="S156" s="362" t="s">
        <v>739</v>
      </c>
      <c r="T156" s="363">
        <v>100000</v>
      </c>
      <c r="U156" s="538">
        <v>100000</v>
      </c>
      <c r="V156" s="538"/>
      <c r="W156" s="538"/>
    </row>
    <row r="157" spans="2:23" ht="34.5" customHeight="1" x14ac:dyDescent="0.25">
      <c r="B157" s="515" t="s">
        <v>898</v>
      </c>
      <c r="C157" s="515"/>
      <c r="D157" s="515"/>
      <c r="E157" s="515"/>
      <c r="F157" s="515"/>
      <c r="G157" s="515"/>
      <c r="H157" s="516" t="s">
        <v>482</v>
      </c>
      <c r="I157" s="516"/>
      <c r="J157" s="516"/>
      <c r="K157" s="516"/>
      <c r="L157" s="362" t="s">
        <v>215</v>
      </c>
      <c r="M157" s="537" t="s">
        <v>236</v>
      </c>
      <c r="N157" s="537"/>
      <c r="O157" s="537"/>
      <c r="P157" s="537"/>
      <c r="Q157" s="516" t="s">
        <v>899</v>
      </c>
      <c r="R157" s="516"/>
      <c r="S157" s="364"/>
      <c r="T157" s="363">
        <v>0</v>
      </c>
      <c r="U157" s="538">
        <v>0</v>
      </c>
      <c r="V157" s="538"/>
      <c r="W157" s="538"/>
    </row>
    <row r="158" spans="2:23" ht="23.25" customHeight="1" x14ac:dyDescent="0.25">
      <c r="B158" s="515" t="s">
        <v>828</v>
      </c>
      <c r="C158" s="515"/>
      <c r="D158" s="515"/>
      <c r="E158" s="515"/>
      <c r="F158" s="515"/>
      <c r="G158" s="515"/>
      <c r="H158" s="516" t="s">
        <v>482</v>
      </c>
      <c r="I158" s="516"/>
      <c r="J158" s="516"/>
      <c r="K158" s="516"/>
      <c r="L158" s="362" t="s">
        <v>215</v>
      </c>
      <c r="M158" s="537" t="s">
        <v>236</v>
      </c>
      <c r="N158" s="537"/>
      <c r="O158" s="537"/>
      <c r="P158" s="537"/>
      <c r="Q158" s="516" t="s">
        <v>899</v>
      </c>
      <c r="R158" s="516"/>
      <c r="S158" s="362" t="s">
        <v>829</v>
      </c>
      <c r="T158" s="363">
        <v>0</v>
      </c>
      <c r="U158" s="538">
        <v>0</v>
      </c>
      <c r="V158" s="538"/>
      <c r="W158" s="538"/>
    </row>
    <row r="159" spans="2:23" ht="15" customHeight="1" x14ac:dyDescent="0.25">
      <c r="B159" s="515" t="s">
        <v>237</v>
      </c>
      <c r="C159" s="515"/>
      <c r="D159" s="515"/>
      <c r="E159" s="515"/>
      <c r="F159" s="515"/>
      <c r="G159" s="515"/>
      <c r="H159" s="516" t="s">
        <v>482</v>
      </c>
      <c r="I159" s="516"/>
      <c r="J159" s="516"/>
      <c r="K159" s="516"/>
      <c r="L159" s="362" t="s">
        <v>217</v>
      </c>
      <c r="M159" s="516"/>
      <c r="N159" s="516"/>
      <c r="O159" s="516"/>
      <c r="P159" s="516"/>
      <c r="Q159" s="516"/>
      <c r="R159" s="516"/>
      <c r="S159" s="362"/>
      <c r="T159" s="363">
        <v>120958379.40000001</v>
      </c>
      <c r="U159" s="538">
        <v>120870473.40000001</v>
      </c>
      <c r="V159" s="538"/>
      <c r="W159" s="538"/>
    </row>
    <row r="160" spans="2:23" ht="15" customHeight="1" x14ac:dyDescent="0.25">
      <c r="B160" s="515" t="s">
        <v>479</v>
      </c>
      <c r="C160" s="515"/>
      <c r="D160" s="515"/>
      <c r="E160" s="515"/>
      <c r="F160" s="515"/>
      <c r="G160" s="515"/>
      <c r="H160" s="516" t="s">
        <v>482</v>
      </c>
      <c r="I160" s="516"/>
      <c r="J160" s="516"/>
      <c r="K160" s="516"/>
      <c r="L160" s="362" t="s">
        <v>217</v>
      </c>
      <c r="M160" s="537" t="s">
        <v>210</v>
      </c>
      <c r="N160" s="537"/>
      <c r="O160" s="537"/>
      <c r="P160" s="537"/>
      <c r="Q160" s="516"/>
      <c r="R160" s="516"/>
      <c r="S160" s="362"/>
      <c r="T160" s="363">
        <v>966579.4</v>
      </c>
      <c r="U160" s="538">
        <v>878673.4</v>
      </c>
      <c r="V160" s="538"/>
      <c r="W160" s="538"/>
    </row>
    <row r="161" spans="2:23" ht="15" customHeight="1" x14ac:dyDescent="0.25">
      <c r="B161" s="515" t="s">
        <v>839</v>
      </c>
      <c r="C161" s="515"/>
      <c r="D161" s="515"/>
      <c r="E161" s="515"/>
      <c r="F161" s="515"/>
      <c r="G161" s="515"/>
      <c r="H161" s="516" t="s">
        <v>482</v>
      </c>
      <c r="I161" s="516"/>
      <c r="J161" s="516"/>
      <c r="K161" s="516"/>
      <c r="L161" s="362" t="s">
        <v>217</v>
      </c>
      <c r="M161" s="537" t="s">
        <v>210</v>
      </c>
      <c r="N161" s="537"/>
      <c r="O161" s="537"/>
      <c r="P161" s="537"/>
      <c r="Q161" s="516" t="s">
        <v>840</v>
      </c>
      <c r="R161" s="516"/>
      <c r="S161" s="362"/>
      <c r="T161" s="363">
        <v>966579.4</v>
      </c>
      <c r="U161" s="538">
        <v>878673.4</v>
      </c>
      <c r="V161" s="538"/>
      <c r="W161" s="538"/>
    </row>
    <row r="162" spans="2:23" ht="23.25" customHeight="1" x14ac:dyDescent="0.25">
      <c r="B162" s="515" t="s">
        <v>841</v>
      </c>
      <c r="C162" s="515"/>
      <c r="D162" s="515"/>
      <c r="E162" s="515"/>
      <c r="F162" s="515"/>
      <c r="G162" s="515"/>
      <c r="H162" s="516" t="s">
        <v>482</v>
      </c>
      <c r="I162" s="516"/>
      <c r="J162" s="516"/>
      <c r="K162" s="516"/>
      <c r="L162" s="362" t="s">
        <v>217</v>
      </c>
      <c r="M162" s="537" t="s">
        <v>210</v>
      </c>
      <c r="N162" s="537"/>
      <c r="O162" s="537"/>
      <c r="P162" s="537"/>
      <c r="Q162" s="516" t="s">
        <v>842</v>
      </c>
      <c r="R162" s="516"/>
      <c r="S162" s="362"/>
      <c r="T162" s="363">
        <v>966579.4</v>
      </c>
      <c r="U162" s="538">
        <v>878673.4</v>
      </c>
      <c r="V162" s="538"/>
      <c r="W162" s="538"/>
    </row>
    <row r="163" spans="2:23" ht="23.25" customHeight="1" x14ac:dyDescent="0.25">
      <c r="B163" s="515" t="s">
        <v>538</v>
      </c>
      <c r="C163" s="515"/>
      <c r="D163" s="515"/>
      <c r="E163" s="515"/>
      <c r="F163" s="515"/>
      <c r="G163" s="515"/>
      <c r="H163" s="516" t="s">
        <v>482</v>
      </c>
      <c r="I163" s="516"/>
      <c r="J163" s="516"/>
      <c r="K163" s="516"/>
      <c r="L163" s="362" t="s">
        <v>217</v>
      </c>
      <c r="M163" s="537" t="s">
        <v>210</v>
      </c>
      <c r="N163" s="537"/>
      <c r="O163" s="537"/>
      <c r="P163" s="537"/>
      <c r="Q163" s="516" t="s">
        <v>539</v>
      </c>
      <c r="R163" s="516"/>
      <c r="S163" s="364"/>
      <c r="T163" s="363">
        <v>966579.4</v>
      </c>
      <c r="U163" s="538">
        <v>878673.4</v>
      </c>
      <c r="V163" s="538"/>
      <c r="W163" s="538"/>
    </row>
    <row r="164" spans="2:23" ht="34.5" customHeight="1" x14ac:dyDescent="0.25">
      <c r="B164" s="515" t="s">
        <v>830</v>
      </c>
      <c r="C164" s="515"/>
      <c r="D164" s="515"/>
      <c r="E164" s="515"/>
      <c r="F164" s="515"/>
      <c r="G164" s="515"/>
      <c r="H164" s="516" t="s">
        <v>482</v>
      </c>
      <c r="I164" s="516"/>
      <c r="J164" s="516"/>
      <c r="K164" s="516"/>
      <c r="L164" s="362" t="s">
        <v>217</v>
      </c>
      <c r="M164" s="537" t="s">
        <v>210</v>
      </c>
      <c r="N164" s="537"/>
      <c r="O164" s="537"/>
      <c r="P164" s="537"/>
      <c r="Q164" s="516" t="s">
        <v>539</v>
      </c>
      <c r="R164" s="516"/>
      <c r="S164" s="362" t="s">
        <v>739</v>
      </c>
      <c r="T164" s="363">
        <v>966579.4</v>
      </c>
      <c r="U164" s="538">
        <v>878673.4</v>
      </c>
      <c r="V164" s="538"/>
      <c r="W164" s="538"/>
    </row>
    <row r="165" spans="2:23" ht="15" customHeight="1" x14ac:dyDescent="0.25">
      <c r="B165" s="515" t="s">
        <v>238</v>
      </c>
      <c r="C165" s="515"/>
      <c r="D165" s="515"/>
      <c r="E165" s="515"/>
      <c r="F165" s="515"/>
      <c r="G165" s="515"/>
      <c r="H165" s="516" t="s">
        <v>482</v>
      </c>
      <c r="I165" s="516"/>
      <c r="J165" s="516"/>
      <c r="K165" s="516"/>
      <c r="L165" s="362" t="s">
        <v>217</v>
      </c>
      <c r="M165" s="537" t="s">
        <v>219</v>
      </c>
      <c r="N165" s="537"/>
      <c r="O165" s="537"/>
      <c r="P165" s="537"/>
      <c r="Q165" s="516"/>
      <c r="R165" s="516"/>
      <c r="S165" s="362"/>
      <c r="T165" s="363">
        <v>3041800</v>
      </c>
      <c r="U165" s="538">
        <v>3041800</v>
      </c>
      <c r="V165" s="538"/>
      <c r="W165" s="538"/>
    </row>
    <row r="166" spans="2:23" ht="34.5" customHeight="1" x14ac:dyDescent="0.25">
      <c r="B166" s="515" t="s">
        <v>878</v>
      </c>
      <c r="C166" s="515"/>
      <c r="D166" s="515"/>
      <c r="E166" s="515"/>
      <c r="F166" s="515"/>
      <c r="G166" s="515"/>
      <c r="H166" s="516" t="s">
        <v>482</v>
      </c>
      <c r="I166" s="516"/>
      <c r="J166" s="516"/>
      <c r="K166" s="516"/>
      <c r="L166" s="362" t="s">
        <v>217</v>
      </c>
      <c r="M166" s="537" t="s">
        <v>219</v>
      </c>
      <c r="N166" s="537"/>
      <c r="O166" s="537"/>
      <c r="P166" s="537"/>
      <c r="Q166" s="516" t="s">
        <v>879</v>
      </c>
      <c r="R166" s="516"/>
      <c r="S166" s="362"/>
      <c r="T166" s="363">
        <v>3041800</v>
      </c>
      <c r="U166" s="538">
        <v>3041800</v>
      </c>
      <c r="V166" s="538"/>
      <c r="W166" s="538"/>
    </row>
    <row r="167" spans="2:23" ht="23.25" customHeight="1" x14ac:dyDescent="0.25">
      <c r="B167" s="515" t="s">
        <v>882</v>
      </c>
      <c r="C167" s="515"/>
      <c r="D167" s="515"/>
      <c r="E167" s="515"/>
      <c r="F167" s="515"/>
      <c r="G167" s="515"/>
      <c r="H167" s="516" t="s">
        <v>482</v>
      </c>
      <c r="I167" s="516"/>
      <c r="J167" s="516"/>
      <c r="K167" s="516"/>
      <c r="L167" s="362" t="s">
        <v>217</v>
      </c>
      <c r="M167" s="537" t="s">
        <v>219</v>
      </c>
      <c r="N167" s="537"/>
      <c r="O167" s="537"/>
      <c r="P167" s="537"/>
      <c r="Q167" s="516" t="s">
        <v>883</v>
      </c>
      <c r="R167" s="516"/>
      <c r="S167" s="362"/>
      <c r="T167" s="363">
        <v>1580000</v>
      </c>
      <c r="U167" s="538">
        <v>1580000</v>
      </c>
      <c r="V167" s="538"/>
      <c r="W167" s="538"/>
    </row>
    <row r="168" spans="2:23" ht="34.5" customHeight="1" x14ac:dyDescent="0.25">
      <c r="B168" s="515" t="s">
        <v>754</v>
      </c>
      <c r="C168" s="515"/>
      <c r="D168" s="515"/>
      <c r="E168" s="515"/>
      <c r="F168" s="515"/>
      <c r="G168" s="515"/>
      <c r="H168" s="516" t="s">
        <v>482</v>
      </c>
      <c r="I168" s="516"/>
      <c r="J168" s="516"/>
      <c r="K168" s="516"/>
      <c r="L168" s="362" t="s">
        <v>217</v>
      </c>
      <c r="M168" s="537" t="s">
        <v>219</v>
      </c>
      <c r="N168" s="537"/>
      <c r="O168" s="537"/>
      <c r="P168" s="537"/>
      <c r="Q168" s="516" t="s">
        <v>753</v>
      </c>
      <c r="R168" s="516"/>
      <c r="S168" s="364"/>
      <c r="T168" s="363">
        <v>1580000</v>
      </c>
      <c r="U168" s="538">
        <v>1580000</v>
      </c>
      <c r="V168" s="538"/>
      <c r="W168" s="538"/>
    </row>
    <row r="169" spans="2:23" ht="34.5" customHeight="1" x14ac:dyDescent="0.25">
      <c r="B169" s="515" t="s">
        <v>830</v>
      </c>
      <c r="C169" s="515"/>
      <c r="D169" s="515"/>
      <c r="E169" s="515"/>
      <c r="F169" s="515"/>
      <c r="G169" s="515"/>
      <c r="H169" s="516" t="s">
        <v>482</v>
      </c>
      <c r="I169" s="516"/>
      <c r="J169" s="516"/>
      <c r="K169" s="516"/>
      <c r="L169" s="362" t="s">
        <v>217</v>
      </c>
      <c r="M169" s="537" t="s">
        <v>219</v>
      </c>
      <c r="N169" s="537"/>
      <c r="O169" s="537"/>
      <c r="P169" s="537"/>
      <c r="Q169" s="516" t="s">
        <v>753</v>
      </c>
      <c r="R169" s="516"/>
      <c r="S169" s="362" t="s">
        <v>739</v>
      </c>
      <c r="T169" s="363">
        <v>1580000</v>
      </c>
      <c r="U169" s="538">
        <v>1580000</v>
      </c>
      <c r="V169" s="538"/>
      <c r="W169" s="538"/>
    </row>
    <row r="170" spans="2:23" ht="57" customHeight="1" x14ac:dyDescent="0.25">
      <c r="B170" s="515" t="s">
        <v>900</v>
      </c>
      <c r="C170" s="515"/>
      <c r="D170" s="515"/>
      <c r="E170" s="515"/>
      <c r="F170" s="515"/>
      <c r="G170" s="515"/>
      <c r="H170" s="516" t="s">
        <v>482</v>
      </c>
      <c r="I170" s="516"/>
      <c r="J170" s="516"/>
      <c r="K170" s="516"/>
      <c r="L170" s="362" t="s">
        <v>217</v>
      </c>
      <c r="M170" s="537" t="s">
        <v>219</v>
      </c>
      <c r="N170" s="537"/>
      <c r="O170" s="537"/>
      <c r="P170" s="537"/>
      <c r="Q170" s="516" t="s">
        <v>901</v>
      </c>
      <c r="R170" s="516"/>
      <c r="S170" s="362"/>
      <c r="T170" s="363">
        <v>1461800</v>
      </c>
      <c r="U170" s="538">
        <v>1461800</v>
      </c>
      <c r="V170" s="538"/>
      <c r="W170" s="538"/>
    </row>
    <row r="171" spans="2:23" ht="79.5" customHeight="1" x14ac:dyDescent="0.25">
      <c r="B171" s="515" t="s">
        <v>540</v>
      </c>
      <c r="C171" s="515"/>
      <c r="D171" s="515"/>
      <c r="E171" s="515"/>
      <c r="F171" s="515"/>
      <c r="G171" s="515"/>
      <c r="H171" s="516" t="s">
        <v>482</v>
      </c>
      <c r="I171" s="516"/>
      <c r="J171" s="516"/>
      <c r="K171" s="516"/>
      <c r="L171" s="362" t="s">
        <v>217</v>
      </c>
      <c r="M171" s="537" t="s">
        <v>219</v>
      </c>
      <c r="N171" s="537"/>
      <c r="O171" s="537"/>
      <c r="P171" s="537"/>
      <c r="Q171" s="516" t="s">
        <v>541</v>
      </c>
      <c r="R171" s="516"/>
      <c r="S171" s="364"/>
      <c r="T171" s="363">
        <v>1461800</v>
      </c>
      <c r="U171" s="538">
        <v>1461800</v>
      </c>
      <c r="V171" s="538"/>
      <c r="W171" s="538"/>
    </row>
    <row r="172" spans="2:23" ht="34.5" customHeight="1" x14ac:dyDescent="0.25">
      <c r="B172" s="515" t="s">
        <v>830</v>
      </c>
      <c r="C172" s="515"/>
      <c r="D172" s="515"/>
      <c r="E172" s="515"/>
      <c r="F172" s="515"/>
      <c r="G172" s="515"/>
      <c r="H172" s="516" t="s">
        <v>482</v>
      </c>
      <c r="I172" s="516"/>
      <c r="J172" s="516"/>
      <c r="K172" s="516"/>
      <c r="L172" s="362" t="s">
        <v>217</v>
      </c>
      <c r="M172" s="537" t="s">
        <v>219</v>
      </c>
      <c r="N172" s="537"/>
      <c r="O172" s="537"/>
      <c r="P172" s="537"/>
      <c r="Q172" s="516" t="s">
        <v>541</v>
      </c>
      <c r="R172" s="516"/>
      <c r="S172" s="362" t="s">
        <v>739</v>
      </c>
      <c r="T172" s="363">
        <v>1461800</v>
      </c>
      <c r="U172" s="538">
        <v>1461800</v>
      </c>
      <c r="V172" s="538"/>
      <c r="W172" s="538"/>
    </row>
    <row r="173" spans="2:23" ht="15" customHeight="1" x14ac:dyDescent="0.25">
      <c r="B173" s="515" t="s">
        <v>241</v>
      </c>
      <c r="C173" s="515"/>
      <c r="D173" s="515"/>
      <c r="E173" s="515"/>
      <c r="F173" s="515"/>
      <c r="G173" s="515"/>
      <c r="H173" s="516" t="s">
        <v>482</v>
      </c>
      <c r="I173" s="516"/>
      <c r="J173" s="516"/>
      <c r="K173" s="516"/>
      <c r="L173" s="362" t="s">
        <v>217</v>
      </c>
      <c r="M173" s="537" t="s">
        <v>234</v>
      </c>
      <c r="N173" s="537"/>
      <c r="O173" s="537"/>
      <c r="P173" s="537"/>
      <c r="Q173" s="516"/>
      <c r="R173" s="516"/>
      <c r="S173" s="362"/>
      <c r="T173" s="363">
        <v>111350000</v>
      </c>
      <c r="U173" s="538">
        <v>111350000</v>
      </c>
      <c r="V173" s="538"/>
      <c r="W173" s="538"/>
    </row>
    <row r="174" spans="2:23" ht="57" customHeight="1" x14ac:dyDescent="0.25">
      <c r="B174" s="515" t="s">
        <v>867</v>
      </c>
      <c r="C174" s="515"/>
      <c r="D174" s="515"/>
      <c r="E174" s="515"/>
      <c r="F174" s="515"/>
      <c r="G174" s="515"/>
      <c r="H174" s="516" t="s">
        <v>482</v>
      </c>
      <c r="I174" s="516"/>
      <c r="J174" s="516"/>
      <c r="K174" s="516"/>
      <c r="L174" s="362" t="s">
        <v>217</v>
      </c>
      <c r="M174" s="537" t="s">
        <v>234</v>
      </c>
      <c r="N174" s="537"/>
      <c r="O174" s="537"/>
      <c r="P174" s="537"/>
      <c r="Q174" s="516" t="s">
        <v>868</v>
      </c>
      <c r="R174" s="516"/>
      <c r="S174" s="362"/>
      <c r="T174" s="363">
        <v>150000</v>
      </c>
      <c r="U174" s="538">
        <v>150000</v>
      </c>
      <c r="V174" s="538"/>
      <c r="W174" s="538"/>
    </row>
    <row r="175" spans="2:23" ht="79.5" customHeight="1" x14ac:dyDescent="0.25">
      <c r="B175" s="515" t="s">
        <v>733</v>
      </c>
      <c r="C175" s="515"/>
      <c r="D175" s="515"/>
      <c r="E175" s="515"/>
      <c r="F175" s="515"/>
      <c r="G175" s="515"/>
      <c r="H175" s="516" t="s">
        <v>482</v>
      </c>
      <c r="I175" s="516"/>
      <c r="J175" s="516"/>
      <c r="K175" s="516"/>
      <c r="L175" s="362" t="s">
        <v>217</v>
      </c>
      <c r="M175" s="537" t="s">
        <v>234</v>
      </c>
      <c r="N175" s="537"/>
      <c r="O175" s="537"/>
      <c r="P175" s="537"/>
      <c r="Q175" s="516" t="s">
        <v>869</v>
      </c>
      <c r="R175" s="516"/>
      <c r="S175" s="362"/>
      <c r="T175" s="363">
        <v>150000</v>
      </c>
      <c r="U175" s="538">
        <v>150000</v>
      </c>
      <c r="V175" s="538"/>
      <c r="W175" s="538"/>
    </row>
    <row r="176" spans="2:23" ht="79.5" customHeight="1" x14ac:dyDescent="0.25">
      <c r="B176" s="515" t="s">
        <v>733</v>
      </c>
      <c r="C176" s="515"/>
      <c r="D176" s="515"/>
      <c r="E176" s="515"/>
      <c r="F176" s="515"/>
      <c r="G176" s="515"/>
      <c r="H176" s="516" t="s">
        <v>482</v>
      </c>
      <c r="I176" s="516"/>
      <c r="J176" s="516"/>
      <c r="K176" s="516"/>
      <c r="L176" s="362" t="s">
        <v>217</v>
      </c>
      <c r="M176" s="537" t="s">
        <v>234</v>
      </c>
      <c r="N176" s="537"/>
      <c r="O176" s="537"/>
      <c r="P176" s="537"/>
      <c r="Q176" s="516" t="s">
        <v>542</v>
      </c>
      <c r="R176" s="516"/>
      <c r="S176" s="364"/>
      <c r="T176" s="363">
        <v>150000</v>
      </c>
      <c r="U176" s="538">
        <v>150000</v>
      </c>
      <c r="V176" s="538"/>
      <c r="W176" s="538"/>
    </row>
    <row r="177" spans="2:23" ht="34.5" customHeight="1" x14ac:dyDescent="0.25">
      <c r="B177" s="515" t="s">
        <v>830</v>
      </c>
      <c r="C177" s="515"/>
      <c r="D177" s="515"/>
      <c r="E177" s="515"/>
      <c r="F177" s="515"/>
      <c r="G177" s="515"/>
      <c r="H177" s="516" t="s">
        <v>482</v>
      </c>
      <c r="I177" s="516"/>
      <c r="J177" s="516"/>
      <c r="K177" s="516"/>
      <c r="L177" s="362" t="s">
        <v>217</v>
      </c>
      <c r="M177" s="537" t="s">
        <v>234</v>
      </c>
      <c r="N177" s="537"/>
      <c r="O177" s="537"/>
      <c r="P177" s="537"/>
      <c r="Q177" s="516" t="s">
        <v>542</v>
      </c>
      <c r="R177" s="516"/>
      <c r="S177" s="362" t="s">
        <v>739</v>
      </c>
      <c r="T177" s="363">
        <v>150000</v>
      </c>
      <c r="U177" s="538">
        <v>150000</v>
      </c>
      <c r="V177" s="538"/>
      <c r="W177" s="538"/>
    </row>
    <row r="178" spans="2:23" ht="15" customHeight="1" x14ac:dyDescent="0.25">
      <c r="B178" s="515" t="s">
        <v>902</v>
      </c>
      <c r="C178" s="515"/>
      <c r="D178" s="515"/>
      <c r="E178" s="515"/>
      <c r="F178" s="515"/>
      <c r="G178" s="515"/>
      <c r="H178" s="516" t="s">
        <v>482</v>
      </c>
      <c r="I178" s="516"/>
      <c r="J178" s="516"/>
      <c r="K178" s="516"/>
      <c r="L178" s="362" t="s">
        <v>217</v>
      </c>
      <c r="M178" s="537" t="s">
        <v>234</v>
      </c>
      <c r="N178" s="537"/>
      <c r="O178" s="537"/>
      <c r="P178" s="537"/>
      <c r="Q178" s="516" t="s">
        <v>903</v>
      </c>
      <c r="R178" s="516"/>
      <c r="S178" s="362"/>
      <c r="T178" s="363">
        <v>0</v>
      </c>
      <c r="U178" s="538">
        <v>0</v>
      </c>
      <c r="V178" s="538"/>
      <c r="W178" s="538"/>
    </row>
    <row r="179" spans="2:23" ht="23.25" customHeight="1" x14ac:dyDescent="0.25">
      <c r="B179" s="515" t="s">
        <v>904</v>
      </c>
      <c r="C179" s="515"/>
      <c r="D179" s="515"/>
      <c r="E179" s="515"/>
      <c r="F179" s="515"/>
      <c r="G179" s="515"/>
      <c r="H179" s="516" t="s">
        <v>482</v>
      </c>
      <c r="I179" s="516"/>
      <c r="J179" s="516"/>
      <c r="K179" s="516"/>
      <c r="L179" s="362" t="s">
        <v>217</v>
      </c>
      <c r="M179" s="537" t="s">
        <v>234</v>
      </c>
      <c r="N179" s="537"/>
      <c r="O179" s="537"/>
      <c r="P179" s="537"/>
      <c r="Q179" s="516" t="s">
        <v>905</v>
      </c>
      <c r="R179" s="516"/>
      <c r="S179" s="362"/>
      <c r="T179" s="363">
        <v>0</v>
      </c>
      <c r="U179" s="538">
        <v>0</v>
      </c>
      <c r="V179" s="538"/>
      <c r="W179" s="538"/>
    </row>
    <row r="180" spans="2:23" ht="23.25" customHeight="1" x14ac:dyDescent="0.25">
      <c r="B180" s="515" t="s">
        <v>543</v>
      </c>
      <c r="C180" s="515"/>
      <c r="D180" s="515"/>
      <c r="E180" s="515"/>
      <c r="F180" s="515"/>
      <c r="G180" s="515"/>
      <c r="H180" s="516" t="s">
        <v>482</v>
      </c>
      <c r="I180" s="516"/>
      <c r="J180" s="516"/>
      <c r="K180" s="516"/>
      <c r="L180" s="362" t="s">
        <v>217</v>
      </c>
      <c r="M180" s="537" t="s">
        <v>234</v>
      </c>
      <c r="N180" s="537"/>
      <c r="O180" s="537"/>
      <c r="P180" s="537"/>
      <c r="Q180" s="516" t="s">
        <v>544</v>
      </c>
      <c r="R180" s="516"/>
      <c r="S180" s="364"/>
      <c r="T180" s="363">
        <v>0</v>
      </c>
      <c r="U180" s="538">
        <v>0</v>
      </c>
      <c r="V180" s="538"/>
      <c r="W180" s="538"/>
    </row>
    <row r="181" spans="2:23" ht="34.5" customHeight="1" x14ac:dyDescent="0.25">
      <c r="B181" s="515" t="s">
        <v>830</v>
      </c>
      <c r="C181" s="515"/>
      <c r="D181" s="515"/>
      <c r="E181" s="515"/>
      <c r="F181" s="515"/>
      <c r="G181" s="515"/>
      <c r="H181" s="516" t="s">
        <v>482</v>
      </c>
      <c r="I181" s="516"/>
      <c r="J181" s="516"/>
      <c r="K181" s="516"/>
      <c r="L181" s="362" t="s">
        <v>217</v>
      </c>
      <c r="M181" s="537" t="s">
        <v>234</v>
      </c>
      <c r="N181" s="537"/>
      <c r="O181" s="537"/>
      <c r="P181" s="537"/>
      <c r="Q181" s="516" t="s">
        <v>544</v>
      </c>
      <c r="R181" s="516"/>
      <c r="S181" s="362" t="s">
        <v>739</v>
      </c>
      <c r="T181" s="363">
        <v>0</v>
      </c>
      <c r="U181" s="538">
        <v>0</v>
      </c>
      <c r="V181" s="538"/>
      <c r="W181" s="538"/>
    </row>
    <row r="182" spans="2:23" ht="23.25" customHeight="1" x14ac:dyDescent="0.25">
      <c r="B182" s="515" t="s">
        <v>906</v>
      </c>
      <c r="C182" s="515"/>
      <c r="D182" s="515"/>
      <c r="E182" s="515"/>
      <c r="F182" s="515"/>
      <c r="G182" s="515"/>
      <c r="H182" s="516" t="s">
        <v>482</v>
      </c>
      <c r="I182" s="516"/>
      <c r="J182" s="516"/>
      <c r="K182" s="516"/>
      <c r="L182" s="362" t="s">
        <v>217</v>
      </c>
      <c r="M182" s="537" t="s">
        <v>234</v>
      </c>
      <c r="N182" s="537"/>
      <c r="O182" s="537"/>
      <c r="P182" s="537"/>
      <c r="Q182" s="516" t="s">
        <v>907</v>
      </c>
      <c r="R182" s="516"/>
      <c r="S182" s="362"/>
      <c r="T182" s="363">
        <v>111200000</v>
      </c>
      <c r="U182" s="538">
        <v>111200000</v>
      </c>
      <c r="V182" s="538"/>
      <c r="W182" s="538"/>
    </row>
    <row r="183" spans="2:23" ht="45.75" customHeight="1" x14ac:dyDescent="0.25">
      <c r="B183" s="515" t="s">
        <v>908</v>
      </c>
      <c r="C183" s="515"/>
      <c r="D183" s="515"/>
      <c r="E183" s="515"/>
      <c r="F183" s="515"/>
      <c r="G183" s="515"/>
      <c r="H183" s="516" t="s">
        <v>482</v>
      </c>
      <c r="I183" s="516"/>
      <c r="J183" s="516"/>
      <c r="K183" s="516"/>
      <c r="L183" s="362" t="s">
        <v>217</v>
      </c>
      <c r="M183" s="537" t="s">
        <v>234</v>
      </c>
      <c r="N183" s="537"/>
      <c r="O183" s="537"/>
      <c r="P183" s="537"/>
      <c r="Q183" s="516" t="s">
        <v>909</v>
      </c>
      <c r="R183" s="516"/>
      <c r="S183" s="362"/>
      <c r="T183" s="363">
        <v>92200000</v>
      </c>
      <c r="U183" s="538">
        <v>92200000</v>
      </c>
      <c r="V183" s="538"/>
      <c r="W183" s="538"/>
    </row>
    <row r="184" spans="2:23" ht="68.25" customHeight="1" x14ac:dyDescent="0.25">
      <c r="B184" s="515" t="s">
        <v>694</v>
      </c>
      <c r="C184" s="515"/>
      <c r="D184" s="515"/>
      <c r="E184" s="515"/>
      <c r="F184" s="515"/>
      <c r="G184" s="515"/>
      <c r="H184" s="516" t="s">
        <v>482</v>
      </c>
      <c r="I184" s="516"/>
      <c r="J184" s="516"/>
      <c r="K184" s="516"/>
      <c r="L184" s="362" t="s">
        <v>217</v>
      </c>
      <c r="M184" s="537" t="s">
        <v>234</v>
      </c>
      <c r="N184" s="537"/>
      <c r="O184" s="537"/>
      <c r="P184" s="537"/>
      <c r="Q184" s="516" t="s">
        <v>545</v>
      </c>
      <c r="R184" s="516"/>
      <c r="S184" s="364"/>
      <c r="T184" s="363">
        <v>92200000</v>
      </c>
      <c r="U184" s="538">
        <v>92200000</v>
      </c>
      <c r="V184" s="538"/>
      <c r="W184" s="538"/>
    </row>
    <row r="185" spans="2:23" ht="34.5" customHeight="1" x14ac:dyDescent="0.25">
      <c r="B185" s="515" t="s">
        <v>830</v>
      </c>
      <c r="C185" s="515"/>
      <c r="D185" s="515"/>
      <c r="E185" s="515"/>
      <c r="F185" s="515"/>
      <c r="G185" s="515"/>
      <c r="H185" s="516" t="s">
        <v>482</v>
      </c>
      <c r="I185" s="516"/>
      <c r="J185" s="516"/>
      <c r="K185" s="516"/>
      <c r="L185" s="362" t="s">
        <v>217</v>
      </c>
      <c r="M185" s="537" t="s">
        <v>234</v>
      </c>
      <c r="N185" s="537"/>
      <c r="O185" s="537"/>
      <c r="P185" s="537"/>
      <c r="Q185" s="516" t="s">
        <v>545</v>
      </c>
      <c r="R185" s="516"/>
      <c r="S185" s="362" t="s">
        <v>739</v>
      </c>
      <c r="T185" s="363">
        <v>92200000</v>
      </c>
      <c r="U185" s="538">
        <v>92200000</v>
      </c>
      <c r="V185" s="538"/>
      <c r="W185" s="538"/>
    </row>
    <row r="186" spans="2:23" ht="34.5" customHeight="1" x14ac:dyDescent="0.25">
      <c r="B186" s="515" t="s">
        <v>910</v>
      </c>
      <c r="C186" s="515"/>
      <c r="D186" s="515"/>
      <c r="E186" s="515"/>
      <c r="F186" s="515"/>
      <c r="G186" s="515"/>
      <c r="H186" s="516" t="s">
        <v>482</v>
      </c>
      <c r="I186" s="516"/>
      <c r="J186" s="516"/>
      <c r="K186" s="516"/>
      <c r="L186" s="362" t="s">
        <v>217</v>
      </c>
      <c r="M186" s="537" t="s">
        <v>234</v>
      </c>
      <c r="N186" s="537"/>
      <c r="O186" s="537"/>
      <c r="P186" s="537"/>
      <c r="Q186" s="516" t="s">
        <v>911</v>
      </c>
      <c r="R186" s="516"/>
      <c r="S186" s="362"/>
      <c r="T186" s="363">
        <v>19000000</v>
      </c>
      <c r="U186" s="538">
        <v>19000000</v>
      </c>
      <c r="V186" s="538"/>
      <c r="W186" s="538"/>
    </row>
    <row r="187" spans="2:23" ht="57" customHeight="1" x14ac:dyDescent="0.25">
      <c r="B187" s="515" t="s">
        <v>693</v>
      </c>
      <c r="C187" s="515"/>
      <c r="D187" s="515"/>
      <c r="E187" s="515"/>
      <c r="F187" s="515"/>
      <c r="G187" s="515"/>
      <c r="H187" s="516" t="s">
        <v>482</v>
      </c>
      <c r="I187" s="516"/>
      <c r="J187" s="516"/>
      <c r="K187" s="516"/>
      <c r="L187" s="362" t="s">
        <v>217</v>
      </c>
      <c r="M187" s="537" t="s">
        <v>234</v>
      </c>
      <c r="N187" s="537"/>
      <c r="O187" s="537"/>
      <c r="P187" s="537"/>
      <c r="Q187" s="516" t="s">
        <v>546</v>
      </c>
      <c r="R187" s="516"/>
      <c r="S187" s="364"/>
      <c r="T187" s="363">
        <v>19000000</v>
      </c>
      <c r="U187" s="538">
        <v>19000000</v>
      </c>
      <c r="V187" s="538"/>
      <c r="W187" s="538"/>
    </row>
    <row r="188" spans="2:23" ht="34.5" customHeight="1" x14ac:dyDescent="0.25">
      <c r="B188" s="515" t="s">
        <v>830</v>
      </c>
      <c r="C188" s="515"/>
      <c r="D188" s="515"/>
      <c r="E188" s="515"/>
      <c r="F188" s="515"/>
      <c r="G188" s="515"/>
      <c r="H188" s="516" t="s">
        <v>482</v>
      </c>
      <c r="I188" s="516"/>
      <c r="J188" s="516"/>
      <c r="K188" s="516"/>
      <c r="L188" s="362" t="s">
        <v>217</v>
      </c>
      <c r="M188" s="537" t="s">
        <v>234</v>
      </c>
      <c r="N188" s="537"/>
      <c r="O188" s="537"/>
      <c r="P188" s="537"/>
      <c r="Q188" s="516" t="s">
        <v>546</v>
      </c>
      <c r="R188" s="516"/>
      <c r="S188" s="362" t="s">
        <v>739</v>
      </c>
      <c r="T188" s="363">
        <v>19000000</v>
      </c>
      <c r="U188" s="538">
        <v>19000000</v>
      </c>
      <c r="V188" s="538"/>
      <c r="W188" s="538"/>
    </row>
    <row r="189" spans="2:23" ht="15" customHeight="1" x14ac:dyDescent="0.25">
      <c r="B189" s="515" t="s">
        <v>839</v>
      </c>
      <c r="C189" s="515"/>
      <c r="D189" s="515"/>
      <c r="E189" s="515"/>
      <c r="F189" s="515"/>
      <c r="G189" s="515"/>
      <c r="H189" s="516" t="s">
        <v>482</v>
      </c>
      <c r="I189" s="516"/>
      <c r="J189" s="516"/>
      <c r="K189" s="516"/>
      <c r="L189" s="362" t="s">
        <v>217</v>
      </c>
      <c r="M189" s="537" t="s">
        <v>234</v>
      </c>
      <c r="N189" s="537"/>
      <c r="O189" s="537"/>
      <c r="P189" s="537"/>
      <c r="Q189" s="516" t="s">
        <v>840</v>
      </c>
      <c r="R189" s="516"/>
      <c r="S189" s="362"/>
      <c r="T189" s="363">
        <v>0</v>
      </c>
      <c r="U189" s="538">
        <v>0</v>
      </c>
      <c r="V189" s="538"/>
      <c r="W189" s="538"/>
    </row>
    <row r="190" spans="2:23" ht="23.25" customHeight="1" x14ac:dyDescent="0.25">
      <c r="B190" s="515" t="s">
        <v>841</v>
      </c>
      <c r="C190" s="515"/>
      <c r="D190" s="515"/>
      <c r="E190" s="515"/>
      <c r="F190" s="515"/>
      <c r="G190" s="515"/>
      <c r="H190" s="516" t="s">
        <v>482</v>
      </c>
      <c r="I190" s="516"/>
      <c r="J190" s="516"/>
      <c r="K190" s="516"/>
      <c r="L190" s="362" t="s">
        <v>217</v>
      </c>
      <c r="M190" s="537" t="s">
        <v>234</v>
      </c>
      <c r="N190" s="537"/>
      <c r="O190" s="537"/>
      <c r="P190" s="537"/>
      <c r="Q190" s="516" t="s">
        <v>842</v>
      </c>
      <c r="R190" s="516"/>
      <c r="S190" s="362"/>
      <c r="T190" s="363">
        <v>0</v>
      </c>
      <c r="U190" s="538">
        <v>0</v>
      </c>
      <c r="V190" s="538"/>
      <c r="W190" s="538"/>
    </row>
    <row r="191" spans="2:23" ht="23.25" customHeight="1" x14ac:dyDescent="0.25">
      <c r="B191" s="515" t="s">
        <v>752</v>
      </c>
      <c r="C191" s="515"/>
      <c r="D191" s="515"/>
      <c r="E191" s="515"/>
      <c r="F191" s="515"/>
      <c r="G191" s="515"/>
      <c r="H191" s="516" t="s">
        <v>482</v>
      </c>
      <c r="I191" s="516"/>
      <c r="J191" s="516"/>
      <c r="K191" s="516"/>
      <c r="L191" s="362" t="s">
        <v>217</v>
      </c>
      <c r="M191" s="537" t="s">
        <v>234</v>
      </c>
      <c r="N191" s="537"/>
      <c r="O191" s="537"/>
      <c r="P191" s="537"/>
      <c r="Q191" s="516" t="s">
        <v>738</v>
      </c>
      <c r="R191" s="516"/>
      <c r="S191" s="364"/>
      <c r="T191" s="363">
        <v>0</v>
      </c>
      <c r="U191" s="538">
        <v>0</v>
      </c>
      <c r="V191" s="538"/>
      <c r="W191" s="538"/>
    </row>
    <row r="192" spans="2:23" ht="34.5" customHeight="1" x14ac:dyDescent="0.25">
      <c r="B192" s="515" t="s">
        <v>830</v>
      </c>
      <c r="C192" s="515"/>
      <c r="D192" s="515"/>
      <c r="E192" s="515"/>
      <c r="F192" s="515"/>
      <c r="G192" s="515"/>
      <c r="H192" s="516" t="s">
        <v>482</v>
      </c>
      <c r="I192" s="516"/>
      <c r="J192" s="516"/>
      <c r="K192" s="516"/>
      <c r="L192" s="362" t="s">
        <v>217</v>
      </c>
      <c r="M192" s="537" t="s">
        <v>234</v>
      </c>
      <c r="N192" s="537"/>
      <c r="O192" s="537"/>
      <c r="P192" s="537"/>
      <c r="Q192" s="516" t="s">
        <v>738</v>
      </c>
      <c r="R192" s="516"/>
      <c r="S192" s="362" t="s">
        <v>739</v>
      </c>
      <c r="T192" s="363">
        <v>0</v>
      </c>
      <c r="U192" s="538">
        <v>0</v>
      </c>
      <c r="V192" s="538"/>
      <c r="W192" s="538"/>
    </row>
    <row r="193" spans="2:23" ht="23.25" customHeight="1" x14ac:dyDescent="0.25">
      <c r="B193" s="515" t="s">
        <v>244</v>
      </c>
      <c r="C193" s="515"/>
      <c r="D193" s="515"/>
      <c r="E193" s="515"/>
      <c r="F193" s="515"/>
      <c r="G193" s="515"/>
      <c r="H193" s="516" t="s">
        <v>482</v>
      </c>
      <c r="I193" s="516"/>
      <c r="J193" s="516"/>
      <c r="K193" s="516"/>
      <c r="L193" s="362" t="s">
        <v>217</v>
      </c>
      <c r="M193" s="537" t="s">
        <v>245</v>
      </c>
      <c r="N193" s="537"/>
      <c r="O193" s="537"/>
      <c r="P193" s="537"/>
      <c r="Q193" s="516"/>
      <c r="R193" s="516"/>
      <c r="S193" s="362"/>
      <c r="T193" s="363">
        <v>5600000</v>
      </c>
      <c r="U193" s="538">
        <v>5600000</v>
      </c>
      <c r="V193" s="538"/>
      <c r="W193" s="538"/>
    </row>
    <row r="194" spans="2:23" ht="57" customHeight="1" x14ac:dyDescent="0.25">
      <c r="B194" s="515" t="s">
        <v>867</v>
      </c>
      <c r="C194" s="515"/>
      <c r="D194" s="515"/>
      <c r="E194" s="515"/>
      <c r="F194" s="515"/>
      <c r="G194" s="515"/>
      <c r="H194" s="516" t="s">
        <v>482</v>
      </c>
      <c r="I194" s="516"/>
      <c r="J194" s="516"/>
      <c r="K194" s="516"/>
      <c r="L194" s="362" t="s">
        <v>217</v>
      </c>
      <c r="M194" s="537" t="s">
        <v>245</v>
      </c>
      <c r="N194" s="537"/>
      <c r="O194" s="537"/>
      <c r="P194" s="537"/>
      <c r="Q194" s="516" t="s">
        <v>868</v>
      </c>
      <c r="R194" s="516"/>
      <c r="S194" s="362"/>
      <c r="T194" s="363">
        <v>5600000</v>
      </c>
      <c r="U194" s="538">
        <v>5600000</v>
      </c>
      <c r="V194" s="538"/>
      <c r="W194" s="538"/>
    </row>
    <row r="195" spans="2:23" ht="79.5" customHeight="1" x14ac:dyDescent="0.25">
      <c r="B195" s="515" t="s">
        <v>733</v>
      </c>
      <c r="C195" s="515"/>
      <c r="D195" s="515"/>
      <c r="E195" s="515"/>
      <c r="F195" s="515"/>
      <c r="G195" s="515"/>
      <c r="H195" s="516" t="s">
        <v>482</v>
      </c>
      <c r="I195" s="516"/>
      <c r="J195" s="516"/>
      <c r="K195" s="516"/>
      <c r="L195" s="362" t="s">
        <v>217</v>
      </c>
      <c r="M195" s="537" t="s">
        <v>245</v>
      </c>
      <c r="N195" s="537"/>
      <c r="O195" s="537"/>
      <c r="P195" s="537"/>
      <c r="Q195" s="516" t="s">
        <v>869</v>
      </c>
      <c r="R195" s="516"/>
      <c r="S195" s="362"/>
      <c r="T195" s="363">
        <v>5600000</v>
      </c>
      <c r="U195" s="538">
        <v>5600000</v>
      </c>
      <c r="V195" s="538"/>
      <c r="W195" s="538"/>
    </row>
    <row r="196" spans="2:23" ht="79.5" customHeight="1" x14ac:dyDescent="0.25">
      <c r="B196" s="515" t="s">
        <v>733</v>
      </c>
      <c r="C196" s="515"/>
      <c r="D196" s="515"/>
      <c r="E196" s="515"/>
      <c r="F196" s="515"/>
      <c r="G196" s="515"/>
      <c r="H196" s="516" t="s">
        <v>482</v>
      </c>
      <c r="I196" s="516"/>
      <c r="J196" s="516"/>
      <c r="K196" s="516"/>
      <c r="L196" s="362" t="s">
        <v>217</v>
      </c>
      <c r="M196" s="537" t="s">
        <v>245</v>
      </c>
      <c r="N196" s="537"/>
      <c r="O196" s="537"/>
      <c r="P196" s="537"/>
      <c r="Q196" s="516" t="s">
        <v>542</v>
      </c>
      <c r="R196" s="516"/>
      <c r="S196" s="364"/>
      <c r="T196" s="363">
        <v>5600000</v>
      </c>
      <c r="U196" s="538">
        <v>5600000</v>
      </c>
      <c r="V196" s="538"/>
      <c r="W196" s="538"/>
    </row>
    <row r="197" spans="2:23" ht="34.5" customHeight="1" x14ac:dyDescent="0.25">
      <c r="B197" s="515" t="s">
        <v>830</v>
      </c>
      <c r="C197" s="515"/>
      <c r="D197" s="515"/>
      <c r="E197" s="515"/>
      <c r="F197" s="515"/>
      <c r="G197" s="515"/>
      <c r="H197" s="516" t="s">
        <v>482</v>
      </c>
      <c r="I197" s="516"/>
      <c r="J197" s="516"/>
      <c r="K197" s="516"/>
      <c r="L197" s="362" t="s">
        <v>217</v>
      </c>
      <c r="M197" s="537" t="s">
        <v>245</v>
      </c>
      <c r="N197" s="537"/>
      <c r="O197" s="537"/>
      <c r="P197" s="537"/>
      <c r="Q197" s="516" t="s">
        <v>542</v>
      </c>
      <c r="R197" s="516"/>
      <c r="S197" s="362" t="s">
        <v>739</v>
      </c>
      <c r="T197" s="363">
        <v>5600000</v>
      </c>
      <c r="U197" s="538">
        <v>5600000</v>
      </c>
      <c r="V197" s="538"/>
      <c r="W197" s="538"/>
    </row>
    <row r="198" spans="2:23" ht="34.5" customHeight="1" x14ac:dyDescent="0.25">
      <c r="B198" s="515" t="s">
        <v>912</v>
      </c>
      <c r="C198" s="515"/>
      <c r="D198" s="515"/>
      <c r="E198" s="515"/>
      <c r="F198" s="515"/>
      <c r="G198" s="515"/>
      <c r="H198" s="516" t="s">
        <v>482</v>
      </c>
      <c r="I198" s="516"/>
      <c r="J198" s="516"/>
      <c r="K198" s="516"/>
      <c r="L198" s="362" t="s">
        <v>217</v>
      </c>
      <c r="M198" s="537" t="s">
        <v>245</v>
      </c>
      <c r="N198" s="537"/>
      <c r="O198" s="537"/>
      <c r="P198" s="537"/>
      <c r="Q198" s="516" t="s">
        <v>913</v>
      </c>
      <c r="R198" s="516"/>
      <c r="S198" s="362"/>
      <c r="T198" s="363">
        <v>0</v>
      </c>
      <c r="U198" s="538">
        <v>0</v>
      </c>
      <c r="V198" s="538"/>
      <c r="W198" s="538"/>
    </row>
    <row r="199" spans="2:23" ht="45.75" customHeight="1" x14ac:dyDescent="0.25">
      <c r="B199" s="515" t="s">
        <v>914</v>
      </c>
      <c r="C199" s="515"/>
      <c r="D199" s="515"/>
      <c r="E199" s="515"/>
      <c r="F199" s="515"/>
      <c r="G199" s="515"/>
      <c r="H199" s="516" t="s">
        <v>482</v>
      </c>
      <c r="I199" s="516"/>
      <c r="J199" s="516"/>
      <c r="K199" s="516"/>
      <c r="L199" s="362" t="s">
        <v>217</v>
      </c>
      <c r="M199" s="537" t="s">
        <v>245</v>
      </c>
      <c r="N199" s="537"/>
      <c r="O199" s="537"/>
      <c r="P199" s="537"/>
      <c r="Q199" s="516" t="s">
        <v>915</v>
      </c>
      <c r="R199" s="516"/>
      <c r="S199" s="362"/>
      <c r="T199" s="363">
        <v>0</v>
      </c>
      <c r="U199" s="538">
        <v>0</v>
      </c>
      <c r="V199" s="538"/>
      <c r="W199" s="538"/>
    </row>
    <row r="200" spans="2:23" ht="45.75" customHeight="1" x14ac:dyDescent="0.25">
      <c r="B200" s="515" t="s">
        <v>916</v>
      </c>
      <c r="C200" s="515"/>
      <c r="D200" s="515"/>
      <c r="E200" s="515"/>
      <c r="F200" s="515"/>
      <c r="G200" s="515"/>
      <c r="H200" s="516" t="s">
        <v>482</v>
      </c>
      <c r="I200" s="516"/>
      <c r="J200" s="516"/>
      <c r="K200" s="516"/>
      <c r="L200" s="362" t="s">
        <v>217</v>
      </c>
      <c r="M200" s="537" t="s">
        <v>245</v>
      </c>
      <c r="N200" s="537"/>
      <c r="O200" s="537"/>
      <c r="P200" s="537"/>
      <c r="Q200" s="516" t="s">
        <v>917</v>
      </c>
      <c r="R200" s="516"/>
      <c r="S200" s="364"/>
      <c r="T200" s="363">
        <v>0</v>
      </c>
      <c r="U200" s="538">
        <v>0</v>
      </c>
      <c r="V200" s="538"/>
      <c r="W200" s="538"/>
    </row>
    <row r="201" spans="2:23" ht="34.5" customHeight="1" x14ac:dyDescent="0.25">
      <c r="B201" s="515" t="s">
        <v>830</v>
      </c>
      <c r="C201" s="515"/>
      <c r="D201" s="515"/>
      <c r="E201" s="515"/>
      <c r="F201" s="515"/>
      <c r="G201" s="515"/>
      <c r="H201" s="516" t="s">
        <v>482</v>
      </c>
      <c r="I201" s="516"/>
      <c r="J201" s="516"/>
      <c r="K201" s="516"/>
      <c r="L201" s="362" t="s">
        <v>217</v>
      </c>
      <c r="M201" s="537" t="s">
        <v>245</v>
      </c>
      <c r="N201" s="537"/>
      <c r="O201" s="537"/>
      <c r="P201" s="537"/>
      <c r="Q201" s="516" t="s">
        <v>917</v>
      </c>
      <c r="R201" s="516"/>
      <c r="S201" s="362" t="s">
        <v>739</v>
      </c>
      <c r="T201" s="363">
        <v>0</v>
      </c>
      <c r="U201" s="538">
        <v>0</v>
      </c>
      <c r="V201" s="538"/>
      <c r="W201" s="538"/>
    </row>
    <row r="202" spans="2:23" ht="34.5" customHeight="1" x14ac:dyDescent="0.25">
      <c r="B202" s="515" t="s">
        <v>918</v>
      </c>
      <c r="C202" s="515"/>
      <c r="D202" s="515"/>
      <c r="E202" s="515"/>
      <c r="F202" s="515"/>
      <c r="G202" s="515"/>
      <c r="H202" s="516" t="s">
        <v>482</v>
      </c>
      <c r="I202" s="516"/>
      <c r="J202" s="516"/>
      <c r="K202" s="516"/>
      <c r="L202" s="362" t="s">
        <v>217</v>
      </c>
      <c r="M202" s="537" t="s">
        <v>245</v>
      </c>
      <c r="N202" s="537"/>
      <c r="O202" s="537"/>
      <c r="P202" s="537"/>
      <c r="Q202" s="516" t="s">
        <v>919</v>
      </c>
      <c r="R202" s="516"/>
      <c r="S202" s="362"/>
      <c r="T202" s="363">
        <v>0</v>
      </c>
      <c r="U202" s="538">
        <v>0</v>
      </c>
      <c r="V202" s="538"/>
      <c r="W202" s="538"/>
    </row>
    <row r="203" spans="2:23" ht="45.75" customHeight="1" x14ac:dyDescent="0.25">
      <c r="B203" s="515" t="s">
        <v>920</v>
      </c>
      <c r="C203" s="515"/>
      <c r="D203" s="515"/>
      <c r="E203" s="515"/>
      <c r="F203" s="515"/>
      <c r="G203" s="515"/>
      <c r="H203" s="516" t="s">
        <v>482</v>
      </c>
      <c r="I203" s="516"/>
      <c r="J203" s="516"/>
      <c r="K203" s="516"/>
      <c r="L203" s="362" t="s">
        <v>217</v>
      </c>
      <c r="M203" s="537" t="s">
        <v>245</v>
      </c>
      <c r="N203" s="537"/>
      <c r="O203" s="537"/>
      <c r="P203" s="537"/>
      <c r="Q203" s="516" t="s">
        <v>921</v>
      </c>
      <c r="R203" s="516"/>
      <c r="S203" s="362"/>
      <c r="T203" s="363">
        <v>0</v>
      </c>
      <c r="U203" s="538">
        <v>0</v>
      </c>
      <c r="V203" s="538"/>
      <c r="W203" s="538"/>
    </row>
    <row r="204" spans="2:23" ht="45.75" customHeight="1" x14ac:dyDescent="0.25">
      <c r="B204" s="515" t="s">
        <v>692</v>
      </c>
      <c r="C204" s="515"/>
      <c r="D204" s="515"/>
      <c r="E204" s="515"/>
      <c r="F204" s="515"/>
      <c r="G204" s="515"/>
      <c r="H204" s="516" t="s">
        <v>482</v>
      </c>
      <c r="I204" s="516"/>
      <c r="J204" s="516"/>
      <c r="K204" s="516"/>
      <c r="L204" s="362" t="s">
        <v>217</v>
      </c>
      <c r="M204" s="537" t="s">
        <v>245</v>
      </c>
      <c r="N204" s="537"/>
      <c r="O204" s="537"/>
      <c r="P204" s="537"/>
      <c r="Q204" s="516" t="s">
        <v>547</v>
      </c>
      <c r="R204" s="516"/>
      <c r="S204" s="364"/>
      <c r="T204" s="363">
        <v>0</v>
      </c>
      <c r="U204" s="538">
        <v>0</v>
      </c>
      <c r="V204" s="538"/>
      <c r="W204" s="538"/>
    </row>
    <row r="205" spans="2:23" ht="34.5" customHeight="1" x14ac:dyDescent="0.25">
      <c r="B205" s="515" t="s">
        <v>830</v>
      </c>
      <c r="C205" s="515"/>
      <c r="D205" s="515"/>
      <c r="E205" s="515"/>
      <c r="F205" s="515"/>
      <c r="G205" s="515"/>
      <c r="H205" s="516" t="s">
        <v>482</v>
      </c>
      <c r="I205" s="516"/>
      <c r="J205" s="516"/>
      <c r="K205" s="516"/>
      <c r="L205" s="362" t="s">
        <v>217</v>
      </c>
      <c r="M205" s="537" t="s">
        <v>245</v>
      </c>
      <c r="N205" s="537"/>
      <c r="O205" s="537"/>
      <c r="P205" s="537"/>
      <c r="Q205" s="516" t="s">
        <v>547</v>
      </c>
      <c r="R205" s="516"/>
      <c r="S205" s="362" t="s">
        <v>739</v>
      </c>
      <c r="T205" s="363">
        <v>0</v>
      </c>
      <c r="U205" s="538">
        <v>0</v>
      </c>
      <c r="V205" s="538"/>
      <c r="W205" s="538"/>
    </row>
    <row r="206" spans="2:23" ht="15" customHeight="1" x14ac:dyDescent="0.25">
      <c r="B206" s="515" t="s">
        <v>922</v>
      </c>
      <c r="C206" s="515"/>
      <c r="D206" s="515"/>
      <c r="E206" s="515"/>
      <c r="F206" s="515"/>
      <c r="G206" s="515"/>
      <c r="H206" s="516" t="s">
        <v>482</v>
      </c>
      <c r="I206" s="516"/>
      <c r="J206" s="516"/>
      <c r="K206" s="516"/>
      <c r="L206" s="362" t="s">
        <v>219</v>
      </c>
      <c r="M206" s="516"/>
      <c r="N206" s="516"/>
      <c r="O206" s="516"/>
      <c r="P206" s="516"/>
      <c r="Q206" s="516"/>
      <c r="R206" s="516"/>
      <c r="S206" s="362"/>
      <c r="T206" s="363">
        <v>80583645.170000002</v>
      </c>
      <c r="U206" s="538">
        <v>71820387.069999993</v>
      </c>
      <c r="V206" s="538"/>
      <c r="W206" s="538"/>
    </row>
    <row r="207" spans="2:23" ht="15" customHeight="1" x14ac:dyDescent="0.25">
      <c r="B207" s="515" t="s">
        <v>247</v>
      </c>
      <c r="C207" s="515"/>
      <c r="D207" s="515"/>
      <c r="E207" s="515"/>
      <c r="F207" s="515"/>
      <c r="G207" s="515"/>
      <c r="H207" s="516" t="s">
        <v>482</v>
      </c>
      <c r="I207" s="516"/>
      <c r="J207" s="516"/>
      <c r="K207" s="516"/>
      <c r="L207" s="362" t="s">
        <v>219</v>
      </c>
      <c r="M207" s="537" t="s">
        <v>210</v>
      </c>
      <c r="N207" s="537"/>
      <c r="O207" s="537"/>
      <c r="P207" s="537"/>
      <c r="Q207" s="516"/>
      <c r="R207" s="516"/>
      <c r="S207" s="362"/>
      <c r="T207" s="363">
        <v>3500000</v>
      </c>
      <c r="U207" s="538">
        <v>3500000</v>
      </c>
      <c r="V207" s="538"/>
      <c r="W207" s="538"/>
    </row>
    <row r="208" spans="2:23" ht="23.25" customHeight="1" x14ac:dyDescent="0.25">
      <c r="B208" s="515" t="s">
        <v>923</v>
      </c>
      <c r="C208" s="515"/>
      <c r="D208" s="515"/>
      <c r="E208" s="515"/>
      <c r="F208" s="515"/>
      <c r="G208" s="515"/>
      <c r="H208" s="516" t="s">
        <v>482</v>
      </c>
      <c r="I208" s="516"/>
      <c r="J208" s="516"/>
      <c r="K208" s="516"/>
      <c r="L208" s="362" t="s">
        <v>219</v>
      </c>
      <c r="M208" s="537" t="s">
        <v>210</v>
      </c>
      <c r="N208" s="537"/>
      <c r="O208" s="537"/>
      <c r="P208" s="537"/>
      <c r="Q208" s="516" t="s">
        <v>924</v>
      </c>
      <c r="R208" s="516"/>
      <c r="S208" s="362"/>
      <c r="T208" s="363">
        <v>3500000</v>
      </c>
      <c r="U208" s="538">
        <v>3500000</v>
      </c>
      <c r="V208" s="538"/>
      <c r="W208" s="538"/>
    </row>
    <row r="209" spans="2:23" ht="34.5" customHeight="1" x14ac:dyDescent="0.25">
      <c r="B209" s="515" t="s">
        <v>925</v>
      </c>
      <c r="C209" s="515"/>
      <c r="D209" s="515"/>
      <c r="E209" s="515"/>
      <c r="F209" s="515"/>
      <c r="G209" s="515"/>
      <c r="H209" s="516" t="s">
        <v>482</v>
      </c>
      <c r="I209" s="516"/>
      <c r="J209" s="516"/>
      <c r="K209" s="516"/>
      <c r="L209" s="362" t="s">
        <v>219</v>
      </c>
      <c r="M209" s="537" t="s">
        <v>210</v>
      </c>
      <c r="N209" s="537"/>
      <c r="O209" s="537"/>
      <c r="P209" s="537"/>
      <c r="Q209" s="516" t="s">
        <v>926</v>
      </c>
      <c r="R209" s="516"/>
      <c r="S209" s="362"/>
      <c r="T209" s="363">
        <v>3500000</v>
      </c>
      <c r="U209" s="538">
        <v>3500000</v>
      </c>
      <c r="V209" s="538"/>
      <c r="W209" s="538"/>
    </row>
    <row r="210" spans="2:23" ht="79.5" customHeight="1" x14ac:dyDescent="0.25">
      <c r="B210" s="515" t="s">
        <v>691</v>
      </c>
      <c r="C210" s="515"/>
      <c r="D210" s="515"/>
      <c r="E210" s="515"/>
      <c r="F210" s="515"/>
      <c r="G210" s="515"/>
      <c r="H210" s="516" t="s">
        <v>482</v>
      </c>
      <c r="I210" s="516"/>
      <c r="J210" s="516"/>
      <c r="K210" s="516"/>
      <c r="L210" s="362" t="s">
        <v>219</v>
      </c>
      <c r="M210" s="537" t="s">
        <v>210</v>
      </c>
      <c r="N210" s="537"/>
      <c r="O210" s="537"/>
      <c r="P210" s="537"/>
      <c r="Q210" s="516" t="s">
        <v>548</v>
      </c>
      <c r="R210" s="516"/>
      <c r="S210" s="364"/>
      <c r="T210" s="363">
        <v>3500000</v>
      </c>
      <c r="U210" s="538">
        <v>3500000</v>
      </c>
      <c r="V210" s="538"/>
      <c r="W210" s="538"/>
    </row>
    <row r="211" spans="2:23" ht="34.5" customHeight="1" x14ac:dyDescent="0.25">
      <c r="B211" s="515" t="s">
        <v>830</v>
      </c>
      <c r="C211" s="515"/>
      <c r="D211" s="515"/>
      <c r="E211" s="515"/>
      <c r="F211" s="515"/>
      <c r="G211" s="515"/>
      <c r="H211" s="516" t="s">
        <v>482</v>
      </c>
      <c r="I211" s="516"/>
      <c r="J211" s="516"/>
      <c r="K211" s="516"/>
      <c r="L211" s="362" t="s">
        <v>219</v>
      </c>
      <c r="M211" s="537" t="s">
        <v>210</v>
      </c>
      <c r="N211" s="537"/>
      <c r="O211" s="537"/>
      <c r="P211" s="537"/>
      <c r="Q211" s="516" t="s">
        <v>548</v>
      </c>
      <c r="R211" s="516"/>
      <c r="S211" s="362" t="s">
        <v>739</v>
      </c>
      <c r="T211" s="363">
        <v>3500000</v>
      </c>
      <c r="U211" s="538">
        <v>3500000</v>
      </c>
      <c r="V211" s="538"/>
      <c r="W211" s="538"/>
    </row>
    <row r="212" spans="2:23" ht="23.25" customHeight="1" x14ac:dyDescent="0.25">
      <c r="B212" s="515" t="s">
        <v>1032</v>
      </c>
      <c r="C212" s="515"/>
      <c r="D212" s="515"/>
      <c r="E212" s="515"/>
      <c r="F212" s="515"/>
      <c r="G212" s="515"/>
      <c r="H212" s="516" t="s">
        <v>482</v>
      </c>
      <c r="I212" s="516"/>
      <c r="J212" s="516"/>
      <c r="K212" s="516"/>
      <c r="L212" s="362" t="s">
        <v>219</v>
      </c>
      <c r="M212" s="537" t="s">
        <v>210</v>
      </c>
      <c r="N212" s="537"/>
      <c r="O212" s="537"/>
      <c r="P212" s="537"/>
      <c r="Q212" s="516" t="s">
        <v>1033</v>
      </c>
      <c r="R212" s="516"/>
      <c r="S212" s="362"/>
      <c r="T212" s="363">
        <v>0</v>
      </c>
      <c r="U212" s="538">
        <v>0</v>
      </c>
      <c r="V212" s="538"/>
      <c r="W212" s="538"/>
    </row>
    <row r="213" spans="2:23" ht="23.25" customHeight="1" x14ac:dyDescent="0.25">
      <c r="B213" s="515" t="s">
        <v>1032</v>
      </c>
      <c r="C213" s="515"/>
      <c r="D213" s="515"/>
      <c r="E213" s="515"/>
      <c r="F213" s="515"/>
      <c r="G213" s="515"/>
      <c r="H213" s="516" t="s">
        <v>482</v>
      </c>
      <c r="I213" s="516"/>
      <c r="J213" s="516"/>
      <c r="K213" s="516"/>
      <c r="L213" s="362" t="s">
        <v>219</v>
      </c>
      <c r="M213" s="537" t="s">
        <v>210</v>
      </c>
      <c r="N213" s="537"/>
      <c r="O213" s="537"/>
      <c r="P213" s="537"/>
      <c r="Q213" s="516" t="s">
        <v>1034</v>
      </c>
      <c r="R213" s="516"/>
      <c r="S213" s="362"/>
      <c r="T213" s="363">
        <v>0</v>
      </c>
      <c r="U213" s="538">
        <v>0</v>
      </c>
      <c r="V213" s="538"/>
      <c r="W213" s="538"/>
    </row>
    <row r="214" spans="2:23" ht="23.25" customHeight="1" x14ac:dyDescent="0.25">
      <c r="B214" s="515" t="s">
        <v>1032</v>
      </c>
      <c r="C214" s="515"/>
      <c r="D214" s="515"/>
      <c r="E214" s="515"/>
      <c r="F214" s="515"/>
      <c r="G214" s="515"/>
      <c r="H214" s="516" t="s">
        <v>482</v>
      </c>
      <c r="I214" s="516"/>
      <c r="J214" s="516"/>
      <c r="K214" s="516"/>
      <c r="L214" s="362" t="s">
        <v>219</v>
      </c>
      <c r="M214" s="537" t="s">
        <v>210</v>
      </c>
      <c r="N214" s="537"/>
      <c r="O214" s="537"/>
      <c r="P214" s="537"/>
      <c r="Q214" s="516" t="s">
        <v>1035</v>
      </c>
      <c r="R214" s="516"/>
      <c r="S214" s="362"/>
      <c r="T214" s="363">
        <v>0</v>
      </c>
      <c r="U214" s="538">
        <v>0</v>
      </c>
      <c r="V214" s="538"/>
      <c r="W214" s="538"/>
    </row>
    <row r="215" spans="2:23" ht="23.25" customHeight="1" x14ac:dyDescent="0.25">
      <c r="B215" s="515" t="s">
        <v>1036</v>
      </c>
      <c r="C215" s="515"/>
      <c r="D215" s="515"/>
      <c r="E215" s="515"/>
      <c r="F215" s="515"/>
      <c r="G215" s="515"/>
      <c r="H215" s="516" t="s">
        <v>482</v>
      </c>
      <c r="I215" s="516"/>
      <c r="J215" s="516"/>
      <c r="K215" s="516"/>
      <c r="L215" s="362" t="s">
        <v>219</v>
      </c>
      <c r="M215" s="537" t="s">
        <v>210</v>
      </c>
      <c r="N215" s="537"/>
      <c r="O215" s="537"/>
      <c r="P215" s="537"/>
      <c r="Q215" s="516" t="s">
        <v>1037</v>
      </c>
      <c r="R215" s="516"/>
      <c r="S215" s="364"/>
      <c r="T215" s="363">
        <v>0</v>
      </c>
      <c r="U215" s="538">
        <v>0</v>
      </c>
      <c r="V215" s="538"/>
      <c r="W215" s="538"/>
    </row>
    <row r="216" spans="2:23" ht="15" customHeight="1" x14ac:dyDescent="0.25">
      <c r="B216" s="515" t="s">
        <v>934</v>
      </c>
      <c r="C216" s="515"/>
      <c r="D216" s="515"/>
      <c r="E216" s="515"/>
      <c r="F216" s="515"/>
      <c r="G216" s="515"/>
      <c r="H216" s="516" t="s">
        <v>482</v>
      </c>
      <c r="I216" s="516"/>
      <c r="J216" s="516"/>
      <c r="K216" s="516"/>
      <c r="L216" s="362" t="s">
        <v>219</v>
      </c>
      <c r="M216" s="537" t="s">
        <v>210</v>
      </c>
      <c r="N216" s="537"/>
      <c r="O216" s="537"/>
      <c r="P216" s="537"/>
      <c r="Q216" s="516" t="s">
        <v>1037</v>
      </c>
      <c r="R216" s="516"/>
      <c r="S216" s="362" t="s">
        <v>935</v>
      </c>
      <c r="T216" s="363">
        <v>0</v>
      </c>
      <c r="U216" s="538">
        <v>0</v>
      </c>
      <c r="V216" s="538"/>
      <c r="W216" s="538"/>
    </row>
    <row r="217" spans="2:23" ht="15" customHeight="1" x14ac:dyDescent="0.25">
      <c r="B217" s="515" t="s">
        <v>248</v>
      </c>
      <c r="C217" s="515"/>
      <c r="D217" s="515"/>
      <c r="E217" s="515"/>
      <c r="F217" s="515"/>
      <c r="G217" s="515"/>
      <c r="H217" s="516" t="s">
        <v>482</v>
      </c>
      <c r="I217" s="516"/>
      <c r="J217" s="516"/>
      <c r="K217" s="516"/>
      <c r="L217" s="362" t="s">
        <v>219</v>
      </c>
      <c r="M217" s="537" t="s">
        <v>213</v>
      </c>
      <c r="N217" s="537"/>
      <c r="O217" s="537"/>
      <c r="P217" s="537"/>
      <c r="Q217" s="516"/>
      <c r="R217" s="516"/>
      <c r="S217" s="362"/>
      <c r="T217" s="363">
        <v>18000000</v>
      </c>
      <c r="U217" s="538">
        <v>9000000</v>
      </c>
      <c r="V217" s="538"/>
      <c r="W217" s="538"/>
    </row>
    <row r="218" spans="2:23" ht="23.25" customHeight="1" x14ac:dyDescent="0.25">
      <c r="B218" s="515" t="s">
        <v>923</v>
      </c>
      <c r="C218" s="515"/>
      <c r="D218" s="515"/>
      <c r="E218" s="515"/>
      <c r="F218" s="515"/>
      <c r="G218" s="515"/>
      <c r="H218" s="516" t="s">
        <v>482</v>
      </c>
      <c r="I218" s="516"/>
      <c r="J218" s="516"/>
      <c r="K218" s="516"/>
      <c r="L218" s="362" t="s">
        <v>219</v>
      </c>
      <c r="M218" s="537" t="s">
        <v>213</v>
      </c>
      <c r="N218" s="537"/>
      <c r="O218" s="537"/>
      <c r="P218" s="537"/>
      <c r="Q218" s="516" t="s">
        <v>924</v>
      </c>
      <c r="R218" s="516"/>
      <c r="S218" s="362"/>
      <c r="T218" s="363">
        <v>18000000</v>
      </c>
      <c r="U218" s="538">
        <v>9000000</v>
      </c>
      <c r="V218" s="538"/>
      <c r="W218" s="538"/>
    </row>
    <row r="219" spans="2:23" ht="34.5" customHeight="1" x14ac:dyDescent="0.25">
      <c r="B219" s="515" t="s">
        <v>927</v>
      </c>
      <c r="C219" s="515"/>
      <c r="D219" s="515"/>
      <c r="E219" s="515"/>
      <c r="F219" s="515"/>
      <c r="G219" s="515"/>
      <c r="H219" s="516" t="s">
        <v>482</v>
      </c>
      <c r="I219" s="516"/>
      <c r="J219" s="516"/>
      <c r="K219" s="516"/>
      <c r="L219" s="362" t="s">
        <v>219</v>
      </c>
      <c r="M219" s="537" t="s">
        <v>213</v>
      </c>
      <c r="N219" s="537"/>
      <c r="O219" s="537"/>
      <c r="P219" s="537"/>
      <c r="Q219" s="516" t="s">
        <v>928</v>
      </c>
      <c r="R219" s="516"/>
      <c r="S219" s="362"/>
      <c r="T219" s="363">
        <v>10000000</v>
      </c>
      <c r="U219" s="538">
        <v>1000000</v>
      </c>
      <c r="V219" s="538"/>
      <c r="W219" s="538"/>
    </row>
    <row r="220" spans="2:23" ht="68.25" customHeight="1" x14ac:dyDescent="0.25">
      <c r="B220" s="515" t="s">
        <v>929</v>
      </c>
      <c r="C220" s="515"/>
      <c r="D220" s="515"/>
      <c r="E220" s="515"/>
      <c r="F220" s="515"/>
      <c r="G220" s="515"/>
      <c r="H220" s="516" t="s">
        <v>482</v>
      </c>
      <c r="I220" s="516"/>
      <c r="J220" s="516"/>
      <c r="K220" s="516"/>
      <c r="L220" s="362" t="s">
        <v>219</v>
      </c>
      <c r="M220" s="537" t="s">
        <v>213</v>
      </c>
      <c r="N220" s="537"/>
      <c r="O220" s="537"/>
      <c r="P220" s="537"/>
      <c r="Q220" s="516" t="s">
        <v>549</v>
      </c>
      <c r="R220" s="516"/>
      <c r="S220" s="364"/>
      <c r="T220" s="363">
        <v>10000000</v>
      </c>
      <c r="U220" s="538">
        <v>1000000</v>
      </c>
      <c r="V220" s="538"/>
      <c r="W220" s="538"/>
    </row>
    <row r="221" spans="2:23" ht="34.5" customHeight="1" x14ac:dyDescent="0.25">
      <c r="B221" s="515" t="s">
        <v>830</v>
      </c>
      <c r="C221" s="515"/>
      <c r="D221" s="515"/>
      <c r="E221" s="515"/>
      <c r="F221" s="515"/>
      <c r="G221" s="515"/>
      <c r="H221" s="516" t="s">
        <v>482</v>
      </c>
      <c r="I221" s="516"/>
      <c r="J221" s="516"/>
      <c r="K221" s="516"/>
      <c r="L221" s="362" t="s">
        <v>219</v>
      </c>
      <c r="M221" s="537" t="s">
        <v>213</v>
      </c>
      <c r="N221" s="537"/>
      <c r="O221" s="537"/>
      <c r="P221" s="537"/>
      <c r="Q221" s="516" t="s">
        <v>549</v>
      </c>
      <c r="R221" s="516"/>
      <c r="S221" s="362" t="s">
        <v>739</v>
      </c>
      <c r="T221" s="363">
        <v>10000000</v>
      </c>
      <c r="U221" s="538">
        <v>1000000</v>
      </c>
      <c r="V221" s="538"/>
      <c r="W221" s="538"/>
    </row>
    <row r="222" spans="2:23" ht="79.5" customHeight="1" x14ac:dyDescent="0.25">
      <c r="B222" s="515" t="s">
        <v>703</v>
      </c>
      <c r="C222" s="515"/>
      <c r="D222" s="515"/>
      <c r="E222" s="515"/>
      <c r="F222" s="515"/>
      <c r="G222" s="515"/>
      <c r="H222" s="516" t="s">
        <v>482</v>
      </c>
      <c r="I222" s="516"/>
      <c r="J222" s="516"/>
      <c r="K222" s="516"/>
      <c r="L222" s="362" t="s">
        <v>219</v>
      </c>
      <c r="M222" s="537" t="s">
        <v>213</v>
      </c>
      <c r="N222" s="537"/>
      <c r="O222" s="537"/>
      <c r="P222" s="537"/>
      <c r="Q222" s="516" t="s">
        <v>550</v>
      </c>
      <c r="R222" s="516"/>
      <c r="S222" s="364"/>
      <c r="T222" s="363">
        <v>0</v>
      </c>
      <c r="U222" s="538">
        <v>0</v>
      </c>
      <c r="V222" s="538"/>
      <c r="W222" s="538"/>
    </row>
    <row r="223" spans="2:23" ht="34.5" customHeight="1" x14ac:dyDescent="0.25">
      <c r="B223" s="515" t="s">
        <v>830</v>
      </c>
      <c r="C223" s="515"/>
      <c r="D223" s="515"/>
      <c r="E223" s="515"/>
      <c r="F223" s="515"/>
      <c r="G223" s="515"/>
      <c r="H223" s="516" t="s">
        <v>482</v>
      </c>
      <c r="I223" s="516"/>
      <c r="J223" s="516"/>
      <c r="K223" s="516"/>
      <c r="L223" s="362" t="s">
        <v>219</v>
      </c>
      <c r="M223" s="537" t="s">
        <v>213</v>
      </c>
      <c r="N223" s="537"/>
      <c r="O223" s="537"/>
      <c r="P223" s="537"/>
      <c r="Q223" s="516" t="s">
        <v>550</v>
      </c>
      <c r="R223" s="516"/>
      <c r="S223" s="362" t="s">
        <v>739</v>
      </c>
      <c r="T223" s="363">
        <v>0</v>
      </c>
      <c r="U223" s="538">
        <v>0</v>
      </c>
      <c r="V223" s="538"/>
      <c r="W223" s="538"/>
    </row>
    <row r="224" spans="2:23" ht="57" customHeight="1" x14ac:dyDescent="0.25">
      <c r="B224" s="515" t="s">
        <v>930</v>
      </c>
      <c r="C224" s="515"/>
      <c r="D224" s="515"/>
      <c r="E224" s="515"/>
      <c r="F224" s="515"/>
      <c r="G224" s="515"/>
      <c r="H224" s="516" t="s">
        <v>482</v>
      </c>
      <c r="I224" s="516"/>
      <c r="J224" s="516"/>
      <c r="K224" s="516"/>
      <c r="L224" s="362" t="s">
        <v>219</v>
      </c>
      <c r="M224" s="537" t="s">
        <v>213</v>
      </c>
      <c r="N224" s="537"/>
      <c r="O224" s="537"/>
      <c r="P224" s="537"/>
      <c r="Q224" s="516" t="s">
        <v>931</v>
      </c>
      <c r="R224" s="516"/>
      <c r="S224" s="362"/>
      <c r="T224" s="363">
        <v>1000000</v>
      </c>
      <c r="U224" s="538">
        <v>1000000</v>
      </c>
      <c r="V224" s="538"/>
      <c r="W224" s="538"/>
    </row>
    <row r="225" spans="2:23" ht="90.75" customHeight="1" x14ac:dyDescent="0.25">
      <c r="B225" s="515" t="s">
        <v>690</v>
      </c>
      <c r="C225" s="515"/>
      <c r="D225" s="515"/>
      <c r="E225" s="515"/>
      <c r="F225" s="515"/>
      <c r="G225" s="515"/>
      <c r="H225" s="516" t="s">
        <v>482</v>
      </c>
      <c r="I225" s="516"/>
      <c r="J225" s="516"/>
      <c r="K225" s="516"/>
      <c r="L225" s="362" t="s">
        <v>219</v>
      </c>
      <c r="M225" s="537" t="s">
        <v>213</v>
      </c>
      <c r="N225" s="537"/>
      <c r="O225" s="537"/>
      <c r="P225" s="537"/>
      <c r="Q225" s="516" t="s">
        <v>551</v>
      </c>
      <c r="R225" s="516"/>
      <c r="S225" s="364"/>
      <c r="T225" s="363">
        <v>1000000</v>
      </c>
      <c r="U225" s="538">
        <v>1000000</v>
      </c>
      <c r="V225" s="538"/>
      <c r="W225" s="538"/>
    </row>
    <row r="226" spans="2:23" ht="34.5" customHeight="1" x14ac:dyDescent="0.25">
      <c r="B226" s="515" t="s">
        <v>830</v>
      </c>
      <c r="C226" s="515"/>
      <c r="D226" s="515"/>
      <c r="E226" s="515"/>
      <c r="F226" s="515"/>
      <c r="G226" s="515"/>
      <c r="H226" s="516" t="s">
        <v>482</v>
      </c>
      <c r="I226" s="516"/>
      <c r="J226" s="516"/>
      <c r="K226" s="516"/>
      <c r="L226" s="362" t="s">
        <v>219</v>
      </c>
      <c r="M226" s="537" t="s">
        <v>213</v>
      </c>
      <c r="N226" s="537"/>
      <c r="O226" s="537"/>
      <c r="P226" s="537"/>
      <c r="Q226" s="516" t="s">
        <v>551</v>
      </c>
      <c r="R226" s="516"/>
      <c r="S226" s="362" t="s">
        <v>739</v>
      </c>
      <c r="T226" s="363">
        <v>1000000</v>
      </c>
      <c r="U226" s="538">
        <v>1000000</v>
      </c>
      <c r="V226" s="538"/>
      <c r="W226" s="538"/>
    </row>
    <row r="227" spans="2:23" ht="23.25" customHeight="1" x14ac:dyDescent="0.25">
      <c r="B227" s="515" t="s">
        <v>932</v>
      </c>
      <c r="C227" s="515"/>
      <c r="D227" s="515"/>
      <c r="E227" s="515"/>
      <c r="F227" s="515"/>
      <c r="G227" s="515"/>
      <c r="H227" s="516" t="s">
        <v>482</v>
      </c>
      <c r="I227" s="516"/>
      <c r="J227" s="516"/>
      <c r="K227" s="516"/>
      <c r="L227" s="362" t="s">
        <v>219</v>
      </c>
      <c r="M227" s="537" t="s">
        <v>213</v>
      </c>
      <c r="N227" s="537"/>
      <c r="O227" s="537"/>
      <c r="P227" s="537"/>
      <c r="Q227" s="516" t="s">
        <v>933</v>
      </c>
      <c r="R227" s="516"/>
      <c r="S227" s="362"/>
      <c r="T227" s="363">
        <v>7000000</v>
      </c>
      <c r="U227" s="538">
        <v>7000000</v>
      </c>
      <c r="V227" s="538"/>
      <c r="W227" s="538"/>
    </row>
    <row r="228" spans="2:23" ht="68.25" customHeight="1" x14ac:dyDescent="0.25">
      <c r="B228" s="515" t="s">
        <v>689</v>
      </c>
      <c r="C228" s="515"/>
      <c r="D228" s="515"/>
      <c r="E228" s="515"/>
      <c r="F228" s="515"/>
      <c r="G228" s="515"/>
      <c r="H228" s="516" t="s">
        <v>482</v>
      </c>
      <c r="I228" s="516"/>
      <c r="J228" s="516"/>
      <c r="K228" s="516"/>
      <c r="L228" s="362" t="s">
        <v>219</v>
      </c>
      <c r="M228" s="537" t="s">
        <v>213</v>
      </c>
      <c r="N228" s="537"/>
      <c r="O228" s="537"/>
      <c r="P228" s="537"/>
      <c r="Q228" s="516" t="s">
        <v>552</v>
      </c>
      <c r="R228" s="516"/>
      <c r="S228" s="364"/>
      <c r="T228" s="363">
        <v>7000000</v>
      </c>
      <c r="U228" s="538">
        <v>7000000</v>
      </c>
      <c r="V228" s="538"/>
      <c r="W228" s="538"/>
    </row>
    <row r="229" spans="2:23" ht="34.5" customHeight="1" x14ac:dyDescent="0.25">
      <c r="B229" s="515" t="s">
        <v>830</v>
      </c>
      <c r="C229" s="515"/>
      <c r="D229" s="515"/>
      <c r="E229" s="515"/>
      <c r="F229" s="515"/>
      <c r="G229" s="515"/>
      <c r="H229" s="516" t="s">
        <v>482</v>
      </c>
      <c r="I229" s="516"/>
      <c r="J229" s="516"/>
      <c r="K229" s="516"/>
      <c r="L229" s="362" t="s">
        <v>219</v>
      </c>
      <c r="M229" s="537" t="s">
        <v>213</v>
      </c>
      <c r="N229" s="537"/>
      <c r="O229" s="537"/>
      <c r="P229" s="537"/>
      <c r="Q229" s="516" t="s">
        <v>552</v>
      </c>
      <c r="R229" s="516"/>
      <c r="S229" s="362" t="s">
        <v>739</v>
      </c>
      <c r="T229" s="363">
        <v>5000000</v>
      </c>
      <c r="U229" s="538">
        <v>5000000</v>
      </c>
      <c r="V229" s="538"/>
      <c r="W229" s="538"/>
    </row>
    <row r="230" spans="2:23" ht="15" customHeight="1" x14ac:dyDescent="0.25">
      <c r="B230" s="515" t="s">
        <v>934</v>
      </c>
      <c r="C230" s="515"/>
      <c r="D230" s="515"/>
      <c r="E230" s="515"/>
      <c r="F230" s="515"/>
      <c r="G230" s="515"/>
      <c r="H230" s="516" t="s">
        <v>482</v>
      </c>
      <c r="I230" s="516"/>
      <c r="J230" s="516"/>
      <c r="K230" s="516"/>
      <c r="L230" s="362" t="s">
        <v>219</v>
      </c>
      <c r="M230" s="537" t="s">
        <v>213</v>
      </c>
      <c r="N230" s="537"/>
      <c r="O230" s="537"/>
      <c r="P230" s="537"/>
      <c r="Q230" s="516" t="s">
        <v>552</v>
      </c>
      <c r="R230" s="516"/>
      <c r="S230" s="362" t="s">
        <v>935</v>
      </c>
      <c r="T230" s="363">
        <v>2000000</v>
      </c>
      <c r="U230" s="538">
        <v>2000000</v>
      </c>
      <c r="V230" s="538"/>
      <c r="W230" s="538"/>
    </row>
    <row r="231" spans="2:23" ht="15" customHeight="1" x14ac:dyDescent="0.25">
      <c r="B231" s="515" t="s">
        <v>249</v>
      </c>
      <c r="C231" s="515"/>
      <c r="D231" s="515"/>
      <c r="E231" s="515"/>
      <c r="F231" s="515"/>
      <c r="G231" s="515"/>
      <c r="H231" s="516" t="s">
        <v>482</v>
      </c>
      <c r="I231" s="516"/>
      <c r="J231" s="516"/>
      <c r="K231" s="516"/>
      <c r="L231" s="362" t="s">
        <v>219</v>
      </c>
      <c r="M231" s="537" t="s">
        <v>215</v>
      </c>
      <c r="N231" s="537"/>
      <c r="O231" s="537"/>
      <c r="P231" s="537"/>
      <c r="Q231" s="516"/>
      <c r="R231" s="516"/>
      <c r="S231" s="362"/>
      <c r="T231" s="363">
        <v>21846626</v>
      </c>
      <c r="U231" s="538">
        <v>21846626</v>
      </c>
      <c r="V231" s="538"/>
      <c r="W231" s="538"/>
    </row>
    <row r="232" spans="2:23" ht="23.25" customHeight="1" x14ac:dyDescent="0.25">
      <c r="B232" s="515" t="s">
        <v>923</v>
      </c>
      <c r="C232" s="515"/>
      <c r="D232" s="515"/>
      <c r="E232" s="515"/>
      <c r="F232" s="515"/>
      <c r="G232" s="515"/>
      <c r="H232" s="516" t="s">
        <v>482</v>
      </c>
      <c r="I232" s="516"/>
      <c r="J232" s="516"/>
      <c r="K232" s="516"/>
      <c r="L232" s="362" t="s">
        <v>219</v>
      </c>
      <c r="M232" s="537" t="s">
        <v>215</v>
      </c>
      <c r="N232" s="537"/>
      <c r="O232" s="537"/>
      <c r="P232" s="537"/>
      <c r="Q232" s="516" t="s">
        <v>924</v>
      </c>
      <c r="R232" s="516"/>
      <c r="S232" s="362"/>
      <c r="T232" s="363">
        <v>21846626</v>
      </c>
      <c r="U232" s="538">
        <v>21846626</v>
      </c>
      <c r="V232" s="538"/>
      <c r="W232" s="538"/>
    </row>
    <row r="233" spans="2:23" ht="34.5" customHeight="1" x14ac:dyDescent="0.25">
      <c r="B233" s="515" t="s">
        <v>936</v>
      </c>
      <c r="C233" s="515"/>
      <c r="D233" s="515"/>
      <c r="E233" s="515"/>
      <c r="F233" s="515"/>
      <c r="G233" s="515"/>
      <c r="H233" s="516" t="s">
        <v>482</v>
      </c>
      <c r="I233" s="516"/>
      <c r="J233" s="516"/>
      <c r="K233" s="516"/>
      <c r="L233" s="362" t="s">
        <v>219</v>
      </c>
      <c r="M233" s="537" t="s">
        <v>215</v>
      </c>
      <c r="N233" s="537"/>
      <c r="O233" s="537"/>
      <c r="P233" s="537"/>
      <c r="Q233" s="516" t="s">
        <v>937</v>
      </c>
      <c r="R233" s="516"/>
      <c r="S233" s="362"/>
      <c r="T233" s="363">
        <v>21846626</v>
      </c>
      <c r="U233" s="538">
        <v>21846626</v>
      </c>
      <c r="V233" s="538"/>
      <c r="W233" s="538"/>
    </row>
    <row r="234" spans="2:23" ht="79.5" customHeight="1" x14ac:dyDescent="0.25">
      <c r="B234" s="515" t="s">
        <v>688</v>
      </c>
      <c r="C234" s="515"/>
      <c r="D234" s="515"/>
      <c r="E234" s="515"/>
      <c r="F234" s="515"/>
      <c r="G234" s="515"/>
      <c r="H234" s="516" t="s">
        <v>482</v>
      </c>
      <c r="I234" s="516"/>
      <c r="J234" s="516"/>
      <c r="K234" s="516"/>
      <c r="L234" s="362" t="s">
        <v>219</v>
      </c>
      <c r="M234" s="537" t="s">
        <v>215</v>
      </c>
      <c r="N234" s="537"/>
      <c r="O234" s="537"/>
      <c r="P234" s="537"/>
      <c r="Q234" s="516" t="s">
        <v>553</v>
      </c>
      <c r="R234" s="516"/>
      <c r="S234" s="364"/>
      <c r="T234" s="363">
        <v>9500000</v>
      </c>
      <c r="U234" s="538">
        <v>9500000</v>
      </c>
      <c r="V234" s="538"/>
      <c r="W234" s="538"/>
    </row>
    <row r="235" spans="2:23" ht="34.5" customHeight="1" x14ac:dyDescent="0.25">
      <c r="B235" s="515" t="s">
        <v>830</v>
      </c>
      <c r="C235" s="515"/>
      <c r="D235" s="515"/>
      <c r="E235" s="515"/>
      <c r="F235" s="515"/>
      <c r="G235" s="515"/>
      <c r="H235" s="516" t="s">
        <v>482</v>
      </c>
      <c r="I235" s="516"/>
      <c r="J235" s="516"/>
      <c r="K235" s="516"/>
      <c r="L235" s="362" t="s">
        <v>219</v>
      </c>
      <c r="M235" s="537" t="s">
        <v>215</v>
      </c>
      <c r="N235" s="537"/>
      <c r="O235" s="537"/>
      <c r="P235" s="537"/>
      <c r="Q235" s="516" t="s">
        <v>553</v>
      </c>
      <c r="R235" s="516"/>
      <c r="S235" s="362" t="s">
        <v>739</v>
      </c>
      <c r="T235" s="363">
        <v>9500000</v>
      </c>
      <c r="U235" s="538">
        <v>9500000</v>
      </c>
      <c r="V235" s="538"/>
      <c r="W235" s="538"/>
    </row>
    <row r="236" spans="2:23" ht="79.5" customHeight="1" x14ac:dyDescent="0.25">
      <c r="B236" s="515" t="s">
        <v>687</v>
      </c>
      <c r="C236" s="515"/>
      <c r="D236" s="515"/>
      <c r="E236" s="515"/>
      <c r="F236" s="515"/>
      <c r="G236" s="515"/>
      <c r="H236" s="516" t="s">
        <v>482</v>
      </c>
      <c r="I236" s="516"/>
      <c r="J236" s="516"/>
      <c r="K236" s="516"/>
      <c r="L236" s="362" t="s">
        <v>219</v>
      </c>
      <c r="M236" s="537" t="s">
        <v>215</v>
      </c>
      <c r="N236" s="537"/>
      <c r="O236" s="537"/>
      <c r="P236" s="537"/>
      <c r="Q236" s="516" t="s">
        <v>554</v>
      </c>
      <c r="R236" s="516"/>
      <c r="S236" s="364"/>
      <c r="T236" s="363">
        <v>2000000</v>
      </c>
      <c r="U236" s="538">
        <v>2000000</v>
      </c>
      <c r="V236" s="538"/>
      <c r="W236" s="538"/>
    </row>
    <row r="237" spans="2:23" ht="34.5" customHeight="1" x14ac:dyDescent="0.25">
      <c r="B237" s="515" t="s">
        <v>830</v>
      </c>
      <c r="C237" s="515"/>
      <c r="D237" s="515"/>
      <c r="E237" s="515"/>
      <c r="F237" s="515"/>
      <c r="G237" s="515"/>
      <c r="H237" s="516" t="s">
        <v>482</v>
      </c>
      <c r="I237" s="516"/>
      <c r="J237" s="516"/>
      <c r="K237" s="516"/>
      <c r="L237" s="362" t="s">
        <v>219</v>
      </c>
      <c r="M237" s="537" t="s">
        <v>215</v>
      </c>
      <c r="N237" s="537"/>
      <c r="O237" s="537"/>
      <c r="P237" s="537"/>
      <c r="Q237" s="516" t="s">
        <v>554</v>
      </c>
      <c r="R237" s="516"/>
      <c r="S237" s="362" t="s">
        <v>739</v>
      </c>
      <c r="T237" s="363">
        <v>2000000</v>
      </c>
      <c r="U237" s="538">
        <v>2000000</v>
      </c>
      <c r="V237" s="538"/>
      <c r="W237" s="538"/>
    </row>
    <row r="238" spans="2:23" ht="79.5" customHeight="1" x14ac:dyDescent="0.25">
      <c r="B238" s="515" t="s">
        <v>686</v>
      </c>
      <c r="C238" s="515"/>
      <c r="D238" s="515"/>
      <c r="E238" s="515"/>
      <c r="F238" s="515"/>
      <c r="G238" s="515"/>
      <c r="H238" s="516" t="s">
        <v>482</v>
      </c>
      <c r="I238" s="516"/>
      <c r="J238" s="516"/>
      <c r="K238" s="516"/>
      <c r="L238" s="362" t="s">
        <v>219</v>
      </c>
      <c r="M238" s="537" t="s">
        <v>215</v>
      </c>
      <c r="N238" s="537"/>
      <c r="O238" s="537"/>
      <c r="P238" s="537"/>
      <c r="Q238" s="516" t="s">
        <v>555</v>
      </c>
      <c r="R238" s="516"/>
      <c r="S238" s="364"/>
      <c r="T238" s="363">
        <v>7420000</v>
      </c>
      <c r="U238" s="538">
        <v>7420000</v>
      </c>
      <c r="V238" s="538"/>
      <c r="W238" s="538"/>
    </row>
    <row r="239" spans="2:23" ht="34.5" customHeight="1" x14ac:dyDescent="0.25">
      <c r="B239" s="515" t="s">
        <v>830</v>
      </c>
      <c r="C239" s="515"/>
      <c r="D239" s="515"/>
      <c r="E239" s="515"/>
      <c r="F239" s="515"/>
      <c r="G239" s="515"/>
      <c r="H239" s="516" t="s">
        <v>482</v>
      </c>
      <c r="I239" s="516"/>
      <c r="J239" s="516"/>
      <c r="K239" s="516"/>
      <c r="L239" s="362" t="s">
        <v>219</v>
      </c>
      <c r="M239" s="537" t="s">
        <v>215</v>
      </c>
      <c r="N239" s="537"/>
      <c r="O239" s="537"/>
      <c r="P239" s="537"/>
      <c r="Q239" s="516" t="s">
        <v>555</v>
      </c>
      <c r="R239" s="516"/>
      <c r="S239" s="362" t="s">
        <v>739</v>
      </c>
      <c r="T239" s="363">
        <v>7420000</v>
      </c>
      <c r="U239" s="538">
        <v>7420000</v>
      </c>
      <c r="V239" s="538"/>
      <c r="W239" s="538"/>
    </row>
    <row r="240" spans="2:23" ht="79.5" customHeight="1" x14ac:dyDescent="0.25">
      <c r="B240" s="515" t="s">
        <v>938</v>
      </c>
      <c r="C240" s="515"/>
      <c r="D240" s="515"/>
      <c r="E240" s="515"/>
      <c r="F240" s="515"/>
      <c r="G240" s="515"/>
      <c r="H240" s="516" t="s">
        <v>482</v>
      </c>
      <c r="I240" s="516"/>
      <c r="J240" s="516"/>
      <c r="K240" s="516"/>
      <c r="L240" s="362" t="s">
        <v>219</v>
      </c>
      <c r="M240" s="537" t="s">
        <v>215</v>
      </c>
      <c r="N240" s="537"/>
      <c r="O240" s="537"/>
      <c r="P240" s="537"/>
      <c r="Q240" s="516" t="s">
        <v>939</v>
      </c>
      <c r="R240" s="516"/>
      <c r="S240" s="364"/>
      <c r="T240" s="363">
        <v>0</v>
      </c>
      <c r="U240" s="538">
        <v>0</v>
      </c>
      <c r="V240" s="538"/>
      <c r="W240" s="538"/>
    </row>
    <row r="241" spans="2:23" ht="34.5" customHeight="1" x14ac:dyDescent="0.25">
      <c r="B241" s="515" t="s">
        <v>830</v>
      </c>
      <c r="C241" s="515"/>
      <c r="D241" s="515"/>
      <c r="E241" s="515"/>
      <c r="F241" s="515"/>
      <c r="G241" s="515"/>
      <c r="H241" s="516" t="s">
        <v>482</v>
      </c>
      <c r="I241" s="516"/>
      <c r="J241" s="516"/>
      <c r="K241" s="516"/>
      <c r="L241" s="362" t="s">
        <v>219</v>
      </c>
      <c r="M241" s="537" t="s">
        <v>215</v>
      </c>
      <c r="N241" s="537"/>
      <c r="O241" s="537"/>
      <c r="P241" s="537"/>
      <c r="Q241" s="516" t="s">
        <v>939</v>
      </c>
      <c r="R241" s="516"/>
      <c r="S241" s="362" t="s">
        <v>739</v>
      </c>
      <c r="T241" s="363">
        <v>0</v>
      </c>
      <c r="U241" s="538">
        <v>0</v>
      </c>
      <c r="V241" s="538"/>
      <c r="W241" s="538"/>
    </row>
    <row r="242" spans="2:23" ht="23.25" customHeight="1" x14ac:dyDescent="0.25">
      <c r="B242" s="515" t="s">
        <v>734</v>
      </c>
      <c r="C242" s="515"/>
      <c r="D242" s="515"/>
      <c r="E242" s="515"/>
      <c r="F242" s="515"/>
      <c r="G242" s="515"/>
      <c r="H242" s="516" t="s">
        <v>482</v>
      </c>
      <c r="I242" s="516"/>
      <c r="J242" s="516"/>
      <c r="K242" s="516"/>
      <c r="L242" s="362" t="s">
        <v>219</v>
      </c>
      <c r="M242" s="537" t="s">
        <v>215</v>
      </c>
      <c r="N242" s="537"/>
      <c r="O242" s="537"/>
      <c r="P242" s="537"/>
      <c r="Q242" s="516" t="s">
        <v>735</v>
      </c>
      <c r="R242" s="516"/>
      <c r="S242" s="364"/>
      <c r="T242" s="363">
        <v>1640000</v>
      </c>
      <c r="U242" s="538">
        <v>1640000</v>
      </c>
      <c r="V242" s="538"/>
      <c r="W242" s="538"/>
    </row>
    <row r="243" spans="2:23" ht="34.5" customHeight="1" x14ac:dyDescent="0.25">
      <c r="B243" s="515" t="s">
        <v>830</v>
      </c>
      <c r="C243" s="515"/>
      <c r="D243" s="515"/>
      <c r="E243" s="515"/>
      <c r="F243" s="515"/>
      <c r="G243" s="515"/>
      <c r="H243" s="516" t="s">
        <v>482</v>
      </c>
      <c r="I243" s="516"/>
      <c r="J243" s="516"/>
      <c r="K243" s="516"/>
      <c r="L243" s="362" t="s">
        <v>219</v>
      </c>
      <c r="M243" s="537" t="s">
        <v>215</v>
      </c>
      <c r="N243" s="537"/>
      <c r="O243" s="537"/>
      <c r="P243" s="537"/>
      <c r="Q243" s="516" t="s">
        <v>735</v>
      </c>
      <c r="R243" s="516"/>
      <c r="S243" s="362" t="s">
        <v>739</v>
      </c>
      <c r="T243" s="363">
        <v>1640000</v>
      </c>
      <c r="U243" s="538">
        <v>1640000</v>
      </c>
      <c r="V243" s="538"/>
      <c r="W243" s="538"/>
    </row>
    <row r="244" spans="2:23" ht="34.5" customHeight="1" x14ac:dyDescent="0.25">
      <c r="B244" s="515" t="s">
        <v>940</v>
      </c>
      <c r="C244" s="515"/>
      <c r="D244" s="515"/>
      <c r="E244" s="515"/>
      <c r="F244" s="515"/>
      <c r="G244" s="515"/>
      <c r="H244" s="516" t="s">
        <v>482</v>
      </c>
      <c r="I244" s="516"/>
      <c r="J244" s="516"/>
      <c r="K244" s="516"/>
      <c r="L244" s="362" t="s">
        <v>219</v>
      </c>
      <c r="M244" s="537" t="s">
        <v>215</v>
      </c>
      <c r="N244" s="537"/>
      <c r="O244" s="537"/>
      <c r="P244" s="537"/>
      <c r="Q244" s="516" t="s">
        <v>941</v>
      </c>
      <c r="R244" s="516"/>
      <c r="S244" s="364"/>
      <c r="T244" s="363">
        <v>1286626</v>
      </c>
      <c r="U244" s="538">
        <v>1286626</v>
      </c>
      <c r="V244" s="538"/>
      <c r="W244" s="538"/>
    </row>
    <row r="245" spans="2:23" ht="34.5" customHeight="1" x14ac:dyDescent="0.25">
      <c r="B245" s="515" t="s">
        <v>830</v>
      </c>
      <c r="C245" s="515"/>
      <c r="D245" s="515"/>
      <c r="E245" s="515"/>
      <c r="F245" s="515"/>
      <c r="G245" s="515"/>
      <c r="H245" s="516" t="s">
        <v>482</v>
      </c>
      <c r="I245" s="516"/>
      <c r="J245" s="516"/>
      <c r="K245" s="516"/>
      <c r="L245" s="362" t="s">
        <v>219</v>
      </c>
      <c r="M245" s="537" t="s">
        <v>215</v>
      </c>
      <c r="N245" s="537"/>
      <c r="O245" s="537"/>
      <c r="P245" s="537"/>
      <c r="Q245" s="516" t="s">
        <v>941</v>
      </c>
      <c r="R245" s="516"/>
      <c r="S245" s="362" t="s">
        <v>739</v>
      </c>
      <c r="T245" s="363">
        <v>1286626</v>
      </c>
      <c r="U245" s="538">
        <v>1286626</v>
      </c>
      <c r="V245" s="538"/>
      <c r="W245" s="538"/>
    </row>
    <row r="246" spans="2:23" ht="15" customHeight="1" x14ac:dyDescent="0.25">
      <c r="B246" s="515" t="s">
        <v>942</v>
      </c>
      <c r="C246" s="515"/>
      <c r="D246" s="515"/>
      <c r="E246" s="515"/>
      <c r="F246" s="515"/>
      <c r="G246" s="515"/>
      <c r="H246" s="516" t="s">
        <v>482</v>
      </c>
      <c r="I246" s="516"/>
      <c r="J246" s="516"/>
      <c r="K246" s="516"/>
      <c r="L246" s="362" t="s">
        <v>219</v>
      </c>
      <c r="M246" s="537" t="s">
        <v>215</v>
      </c>
      <c r="N246" s="537"/>
      <c r="O246" s="537"/>
      <c r="P246" s="537"/>
      <c r="Q246" s="516" t="s">
        <v>943</v>
      </c>
      <c r="R246" s="516"/>
      <c r="S246" s="362"/>
      <c r="T246" s="363">
        <v>0</v>
      </c>
      <c r="U246" s="538">
        <v>0</v>
      </c>
      <c r="V246" s="538"/>
      <c r="W246" s="538"/>
    </row>
    <row r="247" spans="2:23" ht="90.75" customHeight="1" x14ac:dyDescent="0.25">
      <c r="B247" s="515" t="s">
        <v>704</v>
      </c>
      <c r="C247" s="515"/>
      <c r="D247" s="515"/>
      <c r="E247" s="515"/>
      <c r="F247" s="515"/>
      <c r="G247" s="515"/>
      <c r="H247" s="516" t="s">
        <v>482</v>
      </c>
      <c r="I247" s="516"/>
      <c r="J247" s="516"/>
      <c r="K247" s="516"/>
      <c r="L247" s="362" t="s">
        <v>219</v>
      </c>
      <c r="M247" s="537" t="s">
        <v>215</v>
      </c>
      <c r="N247" s="537"/>
      <c r="O247" s="537"/>
      <c r="P247" s="537"/>
      <c r="Q247" s="516" t="s">
        <v>556</v>
      </c>
      <c r="R247" s="516"/>
      <c r="S247" s="364"/>
      <c r="T247" s="363">
        <v>0</v>
      </c>
      <c r="U247" s="538">
        <v>0</v>
      </c>
      <c r="V247" s="538"/>
      <c r="W247" s="538"/>
    </row>
    <row r="248" spans="2:23" ht="34.5" customHeight="1" x14ac:dyDescent="0.25">
      <c r="B248" s="515" t="s">
        <v>830</v>
      </c>
      <c r="C248" s="515"/>
      <c r="D248" s="515"/>
      <c r="E248" s="515"/>
      <c r="F248" s="515"/>
      <c r="G248" s="515"/>
      <c r="H248" s="516" t="s">
        <v>482</v>
      </c>
      <c r="I248" s="516"/>
      <c r="J248" s="516"/>
      <c r="K248" s="516"/>
      <c r="L248" s="362" t="s">
        <v>219</v>
      </c>
      <c r="M248" s="537" t="s">
        <v>215</v>
      </c>
      <c r="N248" s="537"/>
      <c r="O248" s="537"/>
      <c r="P248" s="537"/>
      <c r="Q248" s="516" t="s">
        <v>556</v>
      </c>
      <c r="R248" s="516"/>
      <c r="S248" s="362" t="s">
        <v>739</v>
      </c>
      <c r="T248" s="363">
        <v>0</v>
      </c>
      <c r="U248" s="538">
        <v>0</v>
      </c>
      <c r="V248" s="538"/>
      <c r="W248" s="538"/>
    </row>
    <row r="249" spans="2:23" ht="23.25" customHeight="1" x14ac:dyDescent="0.25">
      <c r="B249" s="515" t="s">
        <v>250</v>
      </c>
      <c r="C249" s="515"/>
      <c r="D249" s="515"/>
      <c r="E249" s="515"/>
      <c r="F249" s="515"/>
      <c r="G249" s="515"/>
      <c r="H249" s="516" t="s">
        <v>482</v>
      </c>
      <c r="I249" s="516"/>
      <c r="J249" s="516"/>
      <c r="K249" s="516"/>
      <c r="L249" s="362" t="s">
        <v>219</v>
      </c>
      <c r="M249" s="537" t="s">
        <v>219</v>
      </c>
      <c r="N249" s="537"/>
      <c r="O249" s="537"/>
      <c r="P249" s="537"/>
      <c r="Q249" s="516"/>
      <c r="R249" s="516"/>
      <c r="S249" s="362"/>
      <c r="T249" s="363">
        <v>37237019.170000002</v>
      </c>
      <c r="U249" s="538">
        <v>37473761.07</v>
      </c>
      <c r="V249" s="538"/>
      <c r="W249" s="538"/>
    </row>
    <row r="250" spans="2:23" ht="15" customHeight="1" x14ac:dyDescent="0.25">
      <c r="B250" s="515" t="s">
        <v>839</v>
      </c>
      <c r="C250" s="515"/>
      <c r="D250" s="515"/>
      <c r="E250" s="515"/>
      <c r="F250" s="515"/>
      <c r="G250" s="515"/>
      <c r="H250" s="516" t="s">
        <v>482</v>
      </c>
      <c r="I250" s="516"/>
      <c r="J250" s="516"/>
      <c r="K250" s="516"/>
      <c r="L250" s="362" t="s">
        <v>219</v>
      </c>
      <c r="M250" s="537" t="s">
        <v>219</v>
      </c>
      <c r="N250" s="537"/>
      <c r="O250" s="537"/>
      <c r="P250" s="537"/>
      <c r="Q250" s="516" t="s">
        <v>840</v>
      </c>
      <c r="R250" s="516"/>
      <c r="S250" s="362"/>
      <c r="T250" s="363">
        <v>37237019.170000002</v>
      </c>
      <c r="U250" s="538">
        <v>37473761.07</v>
      </c>
      <c r="V250" s="538"/>
      <c r="W250" s="538"/>
    </row>
    <row r="251" spans="2:23" ht="23.25" customHeight="1" x14ac:dyDescent="0.25">
      <c r="B251" s="515" t="s">
        <v>841</v>
      </c>
      <c r="C251" s="515"/>
      <c r="D251" s="515"/>
      <c r="E251" s="515"/>
      <c r="F251" s="515"/>
      <c r="G251" s="515"/>
      <c r="H251" s="516" t="s">
        <v>482</v>
      </c>
      <c r="I251" s="516"/>
      <c r="J251" s="516"/>
      <c r="K251" s="516"/>
      <c r="L251" s="362" t="s">
        <v>219</v>
      </c>
      <c r="M251" s="537" t="s">
        <v>219</v>
      </c>
      <c r="N251" s="537"/>
      <c r="O251" s="537"/>
      <c r="P251" s="537"/>
      <c r="Q251" s="516" t="s">
        <v>842</v>
      </c>
      <c r="R251" s="516"/>
      <c r="S251" s="362"/>
      <c r="T251" s="363">
        <v>37237019.170000002</v>
      </c>
      <c r="U251" s="538">
        <v>37473761.07</v>
      </c>
      <c r="V251" s="538"/>
      <c r="W251" s="538"/>
    </row>
    <row r="252" spans="2:23" ht="15" customHeight="1" x14ac:dyDescent="0.25">
      <c r="B252" s="515" t="s">
        <v>526</v>
      </c>
      <c r="C252" s="515"/>
      <c r="D252" s="515"/>
      <c r="E252" s="515"/>
      <c r="F252" s="515"/>
      <c r="G252" s="515"/>
      <c r="H252" s="516" t="s">
        <v>482</v>
      </c>
      <c r="I252" s="516"/>
      <c r="J252" s="516"/>
      <c r="K252" s="516"/>
      <c r="L252" s="362" t="s">
        <v>219</v>
      </c>
      <c r="M252" s="537" t="s">
        <v>219</v>
      </c>
      <c r="N252" s="537"/>
      <c r="O252" s="537"/>
      <c r="P252" s="537"/>
      <c r="Q252" s="516" t="s">
        <v>527</v>
      </c>
      <c r="R252" s="516"/>
      <c r="S252" s="364"/>
      <c r="T252" s="363">
        <v>37237019.170000002</v>
      </c>
      <c r="U252" s="538">
        <v>37473761.07</v>
      </c>
      <c r="V252" s="538"/>
      <c r="W252" s="538"/>
    </row>
    <row r="253" spans="2:23" ht="23.25" customHeight="1" x14ac:dyDescent="0.25">
      <c r="B253" s="515" t="s">
        <v>845</v>
      </c>
      <c r="C253" s="515"/>
      <c r="D253" s="515"/>
      <c r="E253" s="515"/>
      <c r="F253" s="515"/>
      <c r="G253" s="515"/>
      <c r="H253" s="516" t="s">
        <v>482</v>
      </c>
      <c r="I253" s="516"/>
      <c r="J253" s="516"/>
      <c r="K253" s="516"/>
      <c r="L253" s="362" t="s">
        <v>219</v>
      </c>
      <c r="M253" s="537" t="s">
        <v>219</v>
      </c>
      <c r="N253" s="537"/>
      <c r="O253" s="537"/>
      <c r="P253" s="537"/>
      <c r="Q253" s="516" t="s">
        <v>527</v>
      </c>
      <c r="R253" s="516"/>
      <c r="S253" s="362" t="s">
        <v>846</v>
      </c>
      <c r="T253" s="363">
        <v>30708094.170000002</v>
      </c>
      <c r="U253" s="538">
        <v>30859362.719999999</v>
      </c>
      <c r="V253" s="538"/>
      <c r="W253" s="538"/>
    </row>
    <row r="254" spans="2:23" ht="34.5" customHeight="1" x14ac:dyDescent="0.25">
      <c r="B254" s="515" t="s">
        <v>830</v>
      </c>
      <c r="C254" s="515"/>
      <c r="D254" s="515"/>
      <c r="E254" s="515"/>
      <c r="F254" s="515"/>
      <c r="G254" s="515"/>
      <c r="H254" s="516" t="s">
        <v>482</v>
      </c>
      <c r="I254" s="516"/>
      <c r="J254" s="516"/>
      <c r="K254" s="516"/>
      <c r="L254" s="362" t="s">
        <v>219</v>
      </c>
      <c r="M254" s="537" t="s">
        <v>219</v>
      </c>
      <c r="N254" s="537"/>
      <c r="O254" s="537"/>
      <c r="P254" s="537"/>
      <c r="Q254" s="516" t="s">
        <v>527</v>
      </c>
      <c r="R254" s="516"/>
      <c r="S254" s="362" t="s">
        <v>739</v>
      </c>
      <c r="T254" s="363">
        <v>6507085</v>
      </c>
      <c r="U254" s="538">
        <v>6591684.75</v>
      </c>
      <c r="V254" s="538"/>
      <c r="W254" s="538"/>
    </row>
    <row r="255" spans="2:23" ht="15" customHeight="1" x14ac:dyDescent="0.25">
      <c r="B255" s="515" t="s">
        <v>831</v>
      </c>
      <c r="C255" s="515"/>
      <c r="D255" s="515"/>
      <c r="E255" s="515"/>
      <c r="F255" s="515"/>
      <c r="G255" s="515"/>
      <c r="H255" s="516" t="s">
        <v>482</v>
      </c>
      <c r="I255" s="516"/>
      <c r="J255" s="516"/>
      <c r="K255" s="516"/>
      <c r="L255" s="362" t="s">
        <v>219</v>
      </c>
      <c r="M255" s="537" t="s">
        <v>219</v>
      </c>
      <c r="N255" s="537"/>
      <c r="O255" s="537"/>
      <c r="P255" s="537"/>
      <c r="Q255" s="516" t="s">
        <v>527</v>
      </c>
      <c r="R255" s="516"/>
      <c r="S255" s="362" t="s">
        <v>822</v>
      </c>
      <c r="T255" s="363">
        <v>21840</v>
      </c>
      <c r="U255" s="538">
        <v>22713.599999999999</v>
      </c>
      <c r="V255" s="538"/>
      <c r="W255" s="538"/>
    </row>
    <row r="256" spans="2:23" ht="15" customHeight="1" x14ac:dyDescent="0.25">
      <c r="B256" s="515" t="s">
        <v>251</v>
      </c>
      <c r="C256" s="515"/>
      <c r="D256" s="515"/>
      <c r="E256" s="515"/>
      <c r="F256" s="515"/>
      <c r="G256" s="515"/>
      <c r="H256" s="516" t="s">
        <v>482</v>
      </c>
      <c r="I256" s="516"/>
      <c r="J256" s="516"/>
      <c r="K256" s="516"/>
      <c r="L256" s="362" t="s">
        <v>221</v>
      </c>
      <c r="M256" s="516"/>
      <c r="N256" s="516"/>
      <c r="O256" s="516"/>
      <c r="P256" s="516"/>
      <c r="Q256" s="516"/>
      <c r="R256" s="516"/>
      <c r="S256" s="362"/>
      <c r="T256" s="363">
        <v>8447749.8200000003</v>
      </c>
      <c r="U256" s="538">
        <v>8447749.8200000003</v>
      </c>
      <c r="V256" s="538"/>
      <c r="W256" s="538"/>
    </row>
    <row r="257" spans="2:23" ht="23.25" customHeight="1" x14ac:dyDescent="0.25">
      <c r="B257" s="515" t="s">
        <v>459</v>
      </c>
      <c r="C257" s="515"/>
      <c r="D257" s="515"/>
      <c r="E257" s="515"/>
      <c r="F257" s="515"/>
      <c r="G257" s="515"/>
      <c r="H257" s="516" t="s">
        <v>482</v>
      </c>
      <c r="I257" s="516"/>
      <c r="J257" s="516"/>
      <c r="K257" s="516"/>
      <c r="L257" s="362" t="s">
        <v>221</v>
      </c>
      <c r="M257" s="537" t="s">
        <v>215</v>
      </c>
      <c r="N257" s="537"/>
      <c r="O257" s="537"/>
      <c r="P257" s="537"/>
      <c r="Q257" s="516"/>
      <c r="R257" s="516"/>
      <c r="S257" s="362"/>
      <c r="T257" s="363">
        <v>8027749.8200000003</v>
      </c>
      <c r="U257" s="538">
        <v>8027749.8200000003</v>
      </c>
      <c r="V257" s="538"/>
      <c r="W257" s="538"/>
    </row>
    <row r="258" spans="2:23" ht="34.5" customHeight="1" x14ac:dyDescent="0.25">
      <c r="B258" s="515" t="s">
        <v>878</v>
      </c>
      <c r="C258" s="515"/>
      <c r="D258" s="515"/>
      <c r="E258" s="515"/>
      <c r="F258" s="515"/>
      <c r="G258" s="515"/>
      <c r="H258" s="516" t="s">
        <v>482</v>
      </c>
      <c r="I258" s="516"/>
      <c r="J258" s="516"/>
      <c r="K258" s="516"/>
      <c r="L258" s="362" t="s">
        <v>221</v>
      </c>
      <c r="M258" s="537" t="s">
        <v>215</v>
      </c>
      <c r="N258" s="537"/>
      <c r="O258" s="537"/>
      <c r="P258" s="537"/>
      <c r="Q258" s="516" t="s">
        <v>879</v>
      </c>
      <c r="R258" s="516"/>
      <c r="S258" s="362"/>
      <c r="T258" s="363">
        <v>8027749.8200000003</v>
      </c>
      <c r="U258" s="538">
        <v>8027749.8200000003</v>
      </c>
      <c r="V258" s="538"/>
      <c r="W258" s="538"/>
    </row>
    <row r="259" spans="2:23" ht="34.5" customHeight="1" x14ac:dyDescent="0.25">
      <c r="B259" s="515" t="s">
        <v>944</v>
      </c>
      <c r="C259" s="515"/>
      <c r="D259" s="515"/>
      <c r="E259" s="515"/>
      <c r="F259" s="515"/>
      <c r="G259" s="515"/>
      <c r="H259" s="516" t="s">
        <v>482</v>
      </c>
      <c r="I259" s="516"/>
      <c r="J259" s="516"/>
      <c r="K259" s="516"/>
      <c r="L259" s="362" t="s">
        <v>221</v>
      </c>
      <c r="M259" s="537" t="s">
        <v>215</v>
      </c>
      <c r="N259" s="537"/>
      <c r="O259" s="537"/>
      <c r="P259" s="537"/>
      <c r="Q259" s="516" t="s">
        <v>945</v>
      </c>
      <c r="R259" s="516"/>
      <c r="S259" s="362"/>
      <c r="T259" s="363">
        <v>8027749.8200000003</v>
      </c>
      <c r="U259" s="538">
        <v>8027749.8200000003</v>
      </c>
      <c r="V259" s="538"/>
      <c r="W259" s="538"/>
    </row>
    <row r="260" spans="2:23" ht="23.25" customHeight="1" x14ac:dyDescent="0.25">
      <c r="B260" s="515" t="s">
        <v>557</v>
      </c>
      <c r="C260" s="515"/>
      <c r="D260" s="515"/>
      <c r="E260" s="515"/>
      <c r="F260" s="515"/>
      <c r="G260" s="515"/>
      <c r="H260" s="516" t="s">
        <v>482</v>
      </c>
      <c r="I260" s="516"/>
      <c r="J260" s="516"/>
      <c r="K260" s="516"/>
      <c r="L260" s="362" t="s">
        <v>221</v>
      </c>
      <c r="M260" s="537" t="s">
        <v>215</v>
      </c>
      <c r="N260" s="537"/>
      <c r="O260" s="537"/>
      <c r="P260" s="537"/>
      <c r="Q260" s="516" t="s">
        <v>558</v>
      </c>
      <c r="R260" s="516"/>
      <c r="S260" s="364"/>
      <c r="T260" s="363">
        <v>8027749.8200000003</v>
      </c>
      <c r="U260" s="538">
        <v>8027749.8200000003</v>
      </c>
      <c r="V260" s="538"/>
      <c r="W260" s="538"/>
    </row>
    <row r="261" spans="2:23" ht="34.5" customHeight="1" x14ac:dyDescent="0.25">
      <c r="B261" s="515" t="s">
        <v>830</v>
      </c>
      <c r="C261" s="515"/>
      <c r="D261" s="515"/>
      <c r="E261" s="515"/>
      <c r="F261" s="515"/>
      <c r="G261" s="515"/>
      <c r="H261" s="516" t="s">
        <v>482</v>
      </c>
      <c r="I261" s="516"/>
      <c r="J261" s="516"/>
      <c r="K261" s="516"/>
      <c r="L261" s="362" t="s">
        <v>221</v>
      </c>
      <c r="M261" s="537" t="s">
        <v>215</v>
      </c>
      <c r="N261" s="537"/>
      <c r="O261" s="537"/>
      <c r="P261" s="537"/>
      <c r="Q261" s="516" t="s">
        <v>558</v>
      </c>
      <c r="R261" s="516"/>
      <c r="S261" s="362" t="s">
        <v>739</v>
      </c>
      <c r="T261" s="363">
        <v>8027749.8200000003</v>
      </c>
      <c r="U261" s="538">
        <v>8027749.8200000003</v>
      </c>
      <c r="V261" s="538"/>
      <c r="W261" s="538"/>
    </row>
    <row r="262" spans="2:23" ht="23.25" customHeight="1" x14ac:dyDescent="0.25">
      <c r="B262" s="515" t="s">
        <v>252</v>
      </c>
      <c r="C262" s="515"/>
      <c r="D262" s="515"/>
      <c r="E262" s="515"/>
      <c r="F262" s="515"/>
      <c r="G262" s="515"/>
      <c r="H262" s="516" t="s">
        <v>482</v>
      </c>
      <c r="I262" s="516"/>
      <c r="J262" s="516"/>
      <c r="K262" s="516"/>
      <c r="L262" s="362" t="s">
        <v>221</v>
      </c>
      <c r="M262" s="537" t="s">
        <v>219</v>
      </c>
      <c r="N262" s="537"/>
      <c r="O262" s="537"/>
      <c r="P262" s="537"/>
      <c r="Q262" s="516"/>
      <c r="R262" s="516"/>
      <c r="S262" s="362"/>
      <c r="T262" s="363">
        <v>420000</v>
      </c>
      <c r="U262" s="538">
        <v>420000</v>
      </c>
      <c r="V262" s="538"/>
      <c r="W262" s="538"/>
    </row>
    <row r="263" spans="2:23" ht="34.5" customHeight="1" x14ac:dyDescent="0.25">
      <c r="B263" s="515" t="s">
        <v>946</v>
      </c>
      <c r="C263" s="515"/>
      <c r="D263" s="515"/>
      <c r="E263" s="515"/>
      <c r="F263" s="515"/>
      <c r="G263" s="515"/>
      <c r="H263" s="516" t="s">
        <v>482</v>
      </c>
      <c r="I263" s="516"/>
      <c r="J263" s="516"/>
      <c r="K263" s="516"/>
      <c r="L263" s="362" t="s">
        <v>221</v>
      </c>
      <c r="M263" s="537" t="s">
        <v>219</v>
      </c>
      <c r="N263" s="537"/>
      <c r="O263" s="537"/>
      <c r="P263" s="537"/>
      <c r="Q263" s="516" t="s">
        <v>947</v>
      </c>
      <c r="R263" s="516"/>
      <c r="S263" s="362"/>
      <c r="T263" s="363">
        <v>420000</v>
      </c>
      <c r="U263" s="538">
        <v>420000</v>
      </c>
      <c r="V263" s="538"/>
      <c r="W263" s="538"/>
    </row>
    <row r="264" spans="2:23" ht="23.25" customHeight="1" x14ac:dyDescent="0.25">
      <c r="B264" s="515" t="s">
        <v>948</v>
      </c>
      <c r="C264" s="515"/>
      <c r="D264" s="515"/>
      <c r="E264" s="515"/>
      <c r="F264" s="515"/>
      <c r="G264" s="515"/>
      <c r="H264" s="516" t="s">
        <v>482</v>
      </c>
      <c r="I264" s="516"/>
      <c r="J264" s="516"/>
      <c r="K264" s="516"/>
      <c r="L264" s="362" t="s">
        <v>221</v>
      </c>
      <c r="M264" s="537" t="s">
        <v>219</v>
      </c>
      <c r="N264" s="537"/>
      <c r="O264" s="537"/>
      <c r="P264" s="537"/>
      <c r="Q264" s="516" t="s">
        <v>949</v>
      </c>
      <c r="R264" s="516"/>
      <c r="S264" s="362"/>
      <c r="T264" s="363">
        <v>420000</v>
      </c>
      <c r="U264" s="538">
        <v>420000</v>
      </c>
      <c r="V264" s="538"/>
      <c r="W264" s="538"/>
    </row>
    <row r="265" spans="2:23" ht="45.75" customHeight="1" x14ac:dyDescent="0.25">
      <c r="B265" s="515" t="s">
        <v>685</v>
      </c>
      <c r="C265" s="515"/>
      <c r="D265" s="515"/>
      <c r="E265" s="515"/>
      <c r="F265" s="515"/>
      <c r="G265" s="515"/>
      <c r="H265" s="516" t="s">
        <v>482</v>
      </c>
      <c r="I265" s="516"/>
      <c r="J265" s="516"/>
      <c r="K265" s="516"/>
      <c r="L265" s="362" t="s">
        <v>221</v>
      </c>
      <c r="M265" s="537" t="s">
        <v>219</v>
      </c>
      <c r="N265" s="537"/>
      <c r="O265" s="537"/>
      <c r="P265" s="537"/>
      <c r="Q265" s="516" t="s">
        <v>559</v>
      </c>
      <c r="R265" s="516"/>
      <c r="S265" s="364"/>
      <c r="T265" s="363">
        <v>420000</v>
      </c>
      <c r="U265" s="538">
        <v>420000</v>
      </c>
      <c r="V265" s="538"/>
      <c r="W265" s="538"/>
    </row>
    <row r="266" spans="2:23" ht="34.5" customHeight="1" x14ac:dyDescent="0.25">
      <c r="B266" s="515" t="s">
        <v>830</v>
      </c>
      <c r="C266" s="515"/>
      <c r="D266" s="515"/>
      <c r="E266" s="515"/>
      <c r="F266" s="515"/>
      <c r="G266" s="515"/>
      <c r="H266" s="516" t="s">
        <v>482</v>
      </c>
      <c r="I266" s="516"/>
      <c r="J266" s="516"/>
      <c r="K266" s="516"/>
      <c r="L266" s="362" t="s">
        <v>221</v>
      </c>
      <c r="M266" s="537" t="s">
        <v>219</v>
      </c>
      <c r="N266" s="537"/>
      <c r="O266" s="537"/>
      <c r="P266" s="537"/>
      <c r="Q266" s="516" t="s">
        <v>559</v>
      </c>
      <c r="R266" s="516"/>
      <c r="S266" s="362" t="s">
        <v>739</v>
      </c>
      <c r="T266" s="363">
        <v>420000</v>
      </c>
      <c r="U266" s="538">
        <v>420000</v>
      </c>
      <c r="V266" s="538"/>
      <c r="W266" s="538"/>
    </row>
    <row r="267" spans="2:23" ht="15" customHeight="1" x14ac:dyDescent="0.25">
      <c r="B267" s="515" t="s">
        <v>253</v>
      </c>
      <c r="C267" s="515"/>
      <c r="D267" s="515"/>
      <c r="E267" s="515"/>
      <c r="F267" s="515"/>
      <c r="G267" s="515"/>
      <c r="H267" s="516" t="s">
        <v>482</v>
      </c>
      <c r="I267" s="516"/>
      <c r="J267" s="516"/>
      <c r="K267" s="516"/>
      <c r="L267" s="362" t="s">
        <v>223</v>
      </c>
      <c r="M267" s="516"/>
      <c r="N267" s="516"/>
      <c r="O267" s="516"/>
      <c r="P267" s="516"/>
      <c r="Q267" s="516"/>
      <c r="R267" s="516"/>
      <c r="S267" s="362"/>
      <c r="T267" s="363">
        <v>752404152.75999999</v>
      </c>
      <c r="U267" s="538">
        <v>788015617.17999995</v>
      </c>
      <c r="V267" s="538"/>
      <c r="W267" s="538"/>
    </row>
    <row r="268" spans="2:23" ht="15" customHeight="1" x14ac:dyDescent="0.25">
      <c r="B268" s="515" t="s">
        <v>254</v>
      </c>
      <c r="C268" s="515"/>
      <c r="D268" s="515"/>
      <c r="E268" s="515"/>
      <c r="F268" s="515"/>
      <c r="G268" s="515"/>
      <c r="H268" s="516" t="s">
        <v>482</v>
      </c>
      <c r="I268" s="516"/>
      <c r="J268" s="516"/>
      <c r="K268" s="516"/>
      <c r="L268" s="362" t="s">
        <v>223</v>
      </c>
      <c r="M268" s="537" t="s">
        <v>210</v>
      </c>
      <c r="N268" s="537"/>
      <c r="O268" s="537"/>
      <c r="P268" s="537"/>
      <c r="Q268" s="516"/>
      <c r="R268" s="516"/>
      <c r="S268" s="362"/>
      <c r="T268" s="363">
        <v>225766133.16999999</v>
      </c>
      <c r="U268" s="538">
        <v>234633528.74000001</v>
      </c>
      <c r="V268" s="538"/>
      <c r="W268" s="538"/>
    </row>
    <row r="269" spans="2:23" ht="23.25" customHeight="1" x14ac:dyDescent="0.25">
      <c r="B269" s="515" t="s">
        <v>833</v>
      </c>
      <c r="C269" s="515"/>
      <c r="D269" s="515"/>
      <c r="E269" s="515"/>
      <c r="F269" s="515"/>
      <c r="G269" s="515"/>
      <c r="H269" s="516" t="s">
        <v>482</v>
      </c>
      <c r="I269" s="516"/>
      <c r="J269" s="516"/>
      <c r="K269" s="516"/>
      <c r="L269" s="362" t="s">
        <v>223</v>
      </c>
      <c r="M269" s="537" t="s">
        <v>210</v>
      </c>
      <c r="N269" s="537"/>
      <c r="O269" s="537"/>
      <c r="P269" s="537"/>
      <c r="Q269" s="516" t="s">
        <v>834</v>
      </c>
      <c r="R269" s="516"/>
      <c r="S269" s="362"/>
      <c r="T269" s="363">
        <v>225766133.16999999</v>
      </c>
      <c r="U269" s="538">
        <v>234633528.74000001</v>
      </c>
      <c r="V269" s="538"/>
      <c r="W269" s="538"/>
    </row>
    <row r="270" spans="2:23" ht="34.5" customHeight="1" x14ac:dyDescent="0.25">
      <c r="B270" s="515" t="s">
        <v>950</v>
      </c>
      <c r="C270" s="515"/>
      <c r="D270" s="515"/>
      <c r="E270" s="515"/>
      <c r="F270" s="515"/>
      <c r="G270" s="515"/>
      <c r="H270" s="516" t="s">
        <v>482</v>
      </c>
      <c r="I270" s="516"/>
      <c r="J270" s="516"/>
      <c r="K270" s="516"/>
      <c r="L270" s="362" t="s">
        <v>223</v>
      </c>
      <c r="M270" s="537" t="s">
        <v>210</v>
      </c>
      <c r="N270" s="537"/>
      <c r="O270" s="537"/>
      <c r="P270" s="537"/>
      <c r="Q270" s="516" t="s">
        <v>951</v>
      </c>
      <c r="R270" s="516"/>
      <c r="S270" s="362"/>
      <c r="T270" s="363">
        <v>223594269.81</v>
      </c>
      <c r="U270" s="538">
        <v>232391590.84999999</v>
      </c>
      <c r="V270" s="538"/>
      <c r="W270" s="538"/>
    </row>
    <row r="271" spans="2:23" ht="79.5" customHeight="1" x14ac:dyDescent="0.25">
      <c r="B271" s="515" t="s">
        <v>560</v>
      </c>
      <c r="C271" s="515"/>
      <c r="D271" s="515"/>
      <c r="E271" s="515"/>
      <c r="F271" s="515"/>
      <c r="G271" s="515"/>
      <c r="H271" s="516" t="s">
        <v>482</v>
      </c>
      <c r="I271" s="516"/>
      <c r="J271" s="516"/>
      <c r="K271" s="516"/>
      <c r="L271" s="362" t="s">
        <v>223</v>
      </c>
      <c r="M271" s="537" t="s">
        <v>210</v>
      </c>
      <c r="N271" s="537"/>
      <c r="O271" s="537"/>
      <c r="P271" s="537"/>
      <c r="Q271" s="516" t="s">
        <v>561</v>
      </c>
      <c r="R271" s="516"/>
      <c r="S271" s="364"/>
      <c r="T271" s="363">
        <v>95509707.030000001</v>
      </c>
      <c r="U271" s="538">
        <v>98529538.959999993</v>
      </c>
      <c r="V271" s="538"/>
      <c r="W271" s="538"/>
    </row>
    <row r="272" spans="2:23" ht="23.25" customHeight="1" x14ac:dyDescent="0.25">
      <c r="B272" s="515" t="s">
        <v>845</v>
      </c>
      <c r="C272" s="515"/>
      <c r="D272" s="515"/>
      <c r="E272" s="515"/>
      <c r="F272" s="515"/>
      <c r="G272" s="515"/>
      <c r="H272" s="516" t="s">
        <v>482</v>
      </c>
      <c r="I272" s="516"/>
      <c r="J272" s="516"/>
      <c r="K272" s="516"/>
      <c r="L272" s="362" t="s">
        <v>223</v>
      </c>
      <c r="M272" s="537" t="s">
        <v>210</v>
      </c>
      <c r="N272" s="537"/>
      <c r="O272" s="537"/>
      <c r="P272" s="537"/>
      <c r="Q272" s="516" t="s">
        <v>561</v>
      </c>
      <c r="R272" s="516"/>
      <c r="S272" s="362" t="s">
        <v>846</v>
      </c>
      <c r="T272" s="363">
        <v>26762910.129999999</v>
      </c>
      <c r="U272" s="538">
        <v>27788506.920000002</v>
      </c>
      <c r="V272" s="538"/>
      <c r="W272" s="538"/>
    </row>
    <row r="273" spans="2:23" ht="34.5" customHeight="1" x14ac:dyDescent="0.25">
      <c r="B273" s="515" t="s">
        <v>830</v>
      </c>
      <c r="C273" s="515"/>
      <c r="D273" s="515"/>
      <c r="E273" s="515"/>
      <c r="F273" s="515"/>
      <c r="G273" s="515"/>
      <c r="H273" s="516" t="s">
        <v>482</v>
      </c>
      <c r="I273" s="516"/>
      <c r="J273" s="516"/>
      <c r="K273" s="516"/>
      <c r="L273" s="362" t="s">
        <v>223</v>
      </c>
      <c r="M273" s="537" t="s">
        <v>210</v>
      </c>
      <c r="N273" s="537"/>
      <c r="O273" s="537"/>
      <c r="P273" s="537"/>
      <c r="Q273" s="516" t="s">
        <v>561</v>
      </c>
      <c r="R273" s="516"/>
      <c r="S273" s="362" t="s">
        <v>739</v>
      </c>
      <c r="T273" s="363">
        <v>65456196.899999999</v>
      </c>
      <c r="U273" s="538">
        <v>67332288.040000007</v>
      </c>
      <c r="V273" s="538"/>
      <c r="W273" s="538"/>
    </row>
    <row r="274" spans="2:23" ht="15" customHeight="1" x14ac:dyDescent="0.25">
      <c r="B274" s="515" t="s">
        <v>831</v>
      </c>
      <c r="C274" s="515"/>
      <c r="D274" s="515"/>
      <c r="E274" s="515"/>
      <c r="F274" s="515"/>
      <c r="G274" s="515"/>
      <c r="H274" s="516" t="s">
        <v>482</v>
      </c>
      <c r="I274" s="516"/>
      <c r="J274" s="516"/>
      <c r="K274" s="516"/>
      <c r="L274" s="362" t="s">
        <v>223</v>
      </c>
      <c r="M274" s="537" t="s">
        <v>210</v>
      </c>
      <c r="N274" s="537"/>
      <c r="O274" s="537"/>
      <c r="P274" s="537"/>
      <c r="Q274" s="516" t="s">
        <v>561</v>
      </c>
      <c r="R274" s="516"/>
      <c r="S274" s="362" t="s">
        <v>822</v>
      </c>
      <c r="T274" s="363">
        <v>3290600</v>
      </c>
      <c r="U274" s="538">
        <v>3408744</v>
      </c>
      <c r="V274" s="538"/>
      <c r="W274" s="538"/>
    </row>
    <row r="275" spans="2:23" ht="68.25" customHeight="1" x14ac:dyDescent="0.25">
      <c r="B275" s="515" t="s">
        <v>736</v>
      </c>
      <c r="C275" s="515"/>
      <c r="D275" s="515"/>
      <c r="E275" s="515"/>
      <c r="F275" s="515"/>
      <c r="G275" s="515"/>
      <c r="H275" s="516" t="s">
        <v>482</v>
      </c>
      <c r="I275" s="516"/>
      <c r="J275" s="516"/>
      <c r="K275" s="516"/>
      <c r="L275" s="362" t="s">
        <v>223</v>
      </c>
      <c r="M275" s="537" t="s">
        <v>210</v>
      </c>
      <c r="N275" s="537"/>
      <c r="O275" s="537"/>
      <c r="P275" s="537"/>
      <c r="Q275" s="516" t="s">
        <v>737</v>
      </c>
      <c r="R275" s="516"/>
      <c r="S275" s="364"/>
      <c r="T275" s="363">
        <v>0</v>
      </c>
      <c r="U275" s="538">
        <v>0</v>
      </c>
      <c r="V275" s="538"/>
      <c r="W275" s="538"/>
    </row>
    <row r="276" spans="2:23" ht="34.5" customHeight="1" x14ac:dyDescent="0.25">
      <c r="B276" s="515" t="s">
        <v>830</v>
      </c>
      <c r="C276" s="515"/>
      <c r="D276" s="515"/>
      <c r="E276" s="515"/>
      <c r="F276" s="515"/>
      <c r="G276" s="515"/>
      <c r="H276" s="516" t="s">
        <v>482</v>
      </c>
      <c r="I276" s="516"/>
      <c r="J276" s="516"/>
      <c r="K276" s="516"/>
      <c r="L276" s="362" t="s">
        <v>223</v>
      </c>
      <c r="M276" s="537" t="s">
        <v>210</v>
      </c>
      <c r="N276" s="537"/>
      <c r="O276" s="537"/>
      <c r="P276" s="537"/>
      <c r="Q276" s="516" t="s">
        <v>737</v>
      </c>
      <c r="R276" s="516"/>
      <c r="S276" s="362" t="s">
        <v>739</v>
      </c>
      <c r="T276" s="363">
        <v>0</v>
      </c>
      <c r="U276" s="538">
        <v>0</v>
      </c>
      <c r="V276" s="538"/>
      <c r="W276" s="538"/>
    </row>
    <row r="277" spans="2:23" ht="45.75" customHeight="1" x14ac:dyDescent="0.25">
      <c r="B277" s="515" t="s">
        <v>562</v>
      </c>
      <c r="C277" s="515"/>
      <c r="D277" s="515"/>
      <c r="E277" s="515"/>
      <c r="F277" s="515"/>
      <c r="G277" s="515"/>
      <c r="H277" s="516" t="s">
        <v>482</v>
      </c>
      <c r="I277" s="516"/>
      <c r="J277" s="516"/>
      <c r="K277" s="516"/>
      <c r="L277" s="362" t="s">
        <v>223</v>
      </c>
      <c r="M277" s="537" t="s">
        <v>210</v>
      </c>
      <c r="N277" s="537"/>
      <c r="O277" s="537"/>
      <c r="P277" s="537"/>
      <c r="Q277" s="516" t="s">
        <v>563</v>
      </c>
      <c r="R277" s="516"/>
      <c r="S277" s="364"/>
      <c r="T277" s="363">
        <v>750000</v>
      </c>
      <c r="U277" s="538">
        <v>750000</v>
      </c>
      <c r="V277" s="538"/>
      <c r="W277" s="538"/>
    </row>
    <row r="278" spans="2:23" ht="23.25" customHeight="1" x14ac:dyDescent="0.25">
      <c r="B278" s="515" t="s">
        <v>848</v>
      </c>
      <c r="C278" s="515"/>
      <c r="D278" s="515"/>
      <c r="E278" s="515"/>
      <c r="F278" s="515"/>
      <c r="G278" s="515"/>
      <c r="H278" s="516" t="s">
        <v>482</v>
      </c>
      <c r="I278" s="516"/>
      <c r="J278" s="516"/>
      <c r="K278" s="516"/>
      <c r="L278" s="362" t="s">
        <v>223</v>
      </c>
      <c r="M278" s="537" t="s">
        <v>210</v>
      </c>
      <c r="N278" s="537"/>
      <c r="O278" s="537"/>
      <c r="P278" s="537"/>
      <c r="Q278" s="516" t="s">
        <v>563</v>
      </c>
      <c r="R278" s="516"/>
      <c r="S278" s="362" t="s">
        <v>849</v>
      </c>
      <c r="T278" s="363">
        <v>750000</v>
      </c>
      <c r="U278" s="538">
        <v>750000</v>
      </c>
      <c r="V278" s="538"/>
      <c r="W278" s="538"/>
    </row>
    <row r="279" spans="2:23" ht="79.5" customHeight="1" x14ac:dyDescent="0.25">
      <c r="B279" s="515" t="s">
        <v>952</v>
      </c>
      <c r="C279" s="515"/>
      <c r="D279" s="515"/>
      <c r="E279" s="515"/>
      <c r="F279" s="515"/>
      <c r="G279" s="515"/>
      <c r="H279" s="516" t="s">
        <v>482</v>
      </c>
      <c r="I279" s="516"/>
      <c r="J279" s="516"/>
      <c r="K279" s="516"/>
      <c r="L279" s="362" t="s">
        <v>223</v>
      </c>
      <c r="M279" s="537" t="s">
        <v>210</v>
      </c>
      <c r="N279" s="537"/>
      <c r="O279" s="537"/>
      <c r="P279" s="537"/>
      <c r="Q279" s="516" t="s">
        <v>953</v>
      </c>
      <c r="R279" s="516"/>
      <c r="S279" s="364"/>
      <c r="T279" s="363">
        <v>17000</v>
      </c>
      <c r="U279" s="538">
        <v>17000</v>
      </c>
      <c r="V279" s="538"/>
      <c r="W279" s="538"/>
    </row>
    <row r="280" spans="2:23" ht="23.25" customHeight="1" x14ac:dyDescent="0.25">
      <c r="B280" s="515" t="s">
        <v>848</v>
      </c>
      <c r="C280" s="515"/>
      <c r="D280" s="515"/>
      <c r="E280" s="515"/>
      <c r="F280" s="515"/>
      <c r="G280" s="515"/>
      <c r="H280" s="516" t="s">
        <v>482</v>
      </c>
      <c r="I280" s="516"/>
      <c r="J280" s="516"/>
      <c r="K280" s="516"/>
      <c r="L280" s="362" t="s">
        <v>223</v>
      </c>
      <c r="M280" s="537" t="s">
        <v>210</v>
      </c>
      <c r="N280" s="537"/>
      <c r="O280" s="537"/>
      <c r="P280" s="537"/>
      <c r="Q280" s="516" t="s">
        <v>953</v>
      </c>
      <c r="R280" s="516"/>
      <c r="S280" s="362" t="s">
        <v>849</v>
      </c>
      <c r="T280" s="363">
        <v>17000</v>
      </c>
      <c r="U280" s="538">
        <v>17000</v>
      </c>
      <c r="V280" s="538"/>
      <c r="W280" s="538"/>
    </row>
    <row r="281" spans="2:23" ht="90.75" customHeight="1" x14ac:dyDescent="0.25">
      <c r="B281" s="515" t="s">
        <v>564</v>
      </c>
      <c r="C281" s="515"/>
      <c r="D281" s="515"/>
      <c r="E281" s="515"/>
      <c r="F281" s="515"/>
      <c r="G281" s="515"/>
      <c r="H281" s="516" t="s">
        <v>482</v>
      </c>
      <c r="I281" s="516"/>
      <c r="J281" s="516"/>
      <c r="K281" s="516"/>
      <c r="L281" s="362" t="s">
        <v>223</v>
      </c>
      <c r="M281" s="537" t="s">
        <v>210</v>
      </c>
      <c r="N281" s="537"/>
      <c r="O281" s="537"/>
      <c r="P281" s="537"/>
      <c r="Q281" s="516" t="s">
        <v>565</v>
      </c>
      <c r="R281" s="516"/>
      <c r="S281" s="364"/>
      <c r="T281" s="363">
        <v>4972301.0999999996</v>
      </c>
      <c r="U281" s="538">
        <v>5108257.8</v>
      </c>
      <c r="V281" s="538"/>
      <c r="W281" s="538"/>
    </row>
    <row r="282" spans="2:23" ht="23.25" customHeight="1" x14ac:dyDescent="0.25">
      <c r="B282" s="515" t="s">
        <v>845</v>
      </c>
      <c r="C282" s="515"/>
      <c r="D282" s="515"/>
      <c r="E282" s="515"/>
      <c r="F282" s="515"/>
      <c r="G282" s="515"/>
      <c r="H282" s="516" t="s">
        <v>482</v>
      </c>
      <c r="I282" s="516"/>
      <c r="J282" s="516"/>
      <c r="K282" s="516"/>
      <c r="L282" s="362" t="s">
        <v>223</v>
      </c>
      <c r="M282" s="537" t="s">
        <v>210</v>
      </c>
      <c r="N282" s="537"/>
      <c r="O282" s="537"/>
      <c r="P282" s="537"/>
      <c r="Q282" s="516" t="s">
        <v>565</v>
      </c>
      <c r="R282" s="516"/>
      <c r="S282" s="362" t="s">
        <v>846</v>
      </c>
      <c r="T282" s="363">
        <v>2328176.75</v>
      </c>
      <c r="U282" s="538">
        <v>2391836.08</v>
      </c>
      <c r="V282" s="538"/>
      <c r="W282" s="538"/>
    </row>
    <row r="283" spans="2:23" ht="23.25" customHeight="1" x14ac:dyDescent="0.25">
      <c r="B283" s="515" t="s">
        <v>848</v>
      </c>
      <c r="C283" s="515"/>
      <c r="D283" s="515"/>
      <c r="E283" s="515"/>
      <c r="F283" s="515"/>
      <c r="G283" s="515"/>
      <c r="H283" s="516" t="s">
        <v>482</v>
      </c>
      <c r="I283" s="516"/>
      <c r="J283" s="516"/>
      <c r="K283" s="516"/>
      <c r="L283" s="362" t="s">
        <v>223</v>
      </c>
      <c r="M283" s="537" t="s">
        <v>210</v>
      </c>
      <c r="N283" s="537"/>
      <c r="O283" s="537"/>
      <c r="P283" s="537"/>
      <c r="Q283" s="516" t="s">
        <v>565</v>
      </c>
      <c r="R283" s="516"/>
      <c r="S283" s="362" t="s">
        <v>849</v>
      </c>
      <c r="T283" s="363">
        <v>2644124.35</v>
      </c>
      <c r="U283" s="538">
        <v>2716421.72</v>
      </c>
      <c r="V283" s="538"/>
      <c r="W283" s="538"/>
    </row>
    <row r="284" spans="2:23" ht="124.5" customHeight="1" x14ac:dyDescent="0.25">
      <c r="B284" s="515" t="s">
        <v>566</v>
      </c>
      <c r="C284" s="515"/>
      <c r="D284" s="515"/>
      <c r="E284" s="515"/>
      <c r="F284" s="515"/>
      <c r="G284" s="515"/>
      <c r="H284" s="516" t="s">
        <v>482</v>
      </c>
      <c r="I284" s="516"/>
      <c r="J284" s="516"/>
      <c r="K284" s="516"/>
      <c r="L284" s="362" t="s">
        <v>223</v>
      </c>
      <c r="M284" s="537" t="s">
        <v>210</v>
      </c>
      <c r="N284" s="537"/>
      <c r="O284" s="537"/>
      <c r="P284" s="537"/>
      <c r="Q284" s="516" t="s">
        <v>567</v>
      </c>
      <c r="R284" s="516"/>
      <c r="S284" s="364"/>
      <c r="T284" s="363">
        <v>122345261.68000001</v>
      </c>
      <c r="U284" s="538">
        <v>127986794.09</v>
      </c>
      <c r="V284" s="538"/>
      <c r="W284" s="538"/>
    </row>
    <row r="285" spans="2:23" ht="23.25" customHeight="1" x14ac:dyDescent="0.25">
      <c r="B285" s="515" t="s">
        <v>845</v>
      </c>
      <c r="C285" s="515"/>
      <c r="D285" s="515"/>
      <c r="E285" s="515"/>
      <c r="F285" s="515"/>
      <c r="G285" s="515"/>
      <c r="H285" s="516" t="s">
        <v>482</v>
      </c>
      <c r="I285" s="516"/>
      <c r="J285" s="516"/>
      <c r="K285" s="516"/>
      <c r="L285" s="362" t="s">
        <v>223</v>
      </c>
      <c r="M285" s="537" t="s">
        <v>210</v>
      </c>
      <c r="N285" s="537"/>
      <c r="O285" s="537"/>
      <c r="P285" s="537"/>
      <c r="Q285" s="516" t="s">
        <v>567</v>
      </c>
      <c r="R285" s="516"/>
      <c r="S285" s="362" t="s">
        <v>846</v>
      </c>
      <c r="T285" s="363">
        <v>115004545.98</v>
      </c>
      <c r="U285" s="538">
        <v>120307586.44</v>
      </c>
      <c r="V285" s="538"/>
      <c r="W285" s="538"/>
    </row>
    <row r="286" spans="2:23" ht="34.5" customHeight="1" x14ac:dyDescent="0.25">
      <c r="B286" s="515" t="s">
        <v>830</v>
      </c>
      <c r="C286" s="515"/>
      <c r="D286" s="515"/>
      <c r="E286" s="515"/>
      <c r="F286" s="515"/>
      <c r="G286" s="515"/>
      <c r="H286" s="516" t="s">
        <v>482</v>
      </c>
      <c r="I286" s="516"/>
      <c r="J286" s="516"/>
      <c r="K286" s="516"/>
      <c r="L286" s="362" t="s">
        <v>223</v>
      </c>
      <c r="M286" s="537" t="s">
        <v>210</v>
      </c>
      <c r="N286" s="537"/>
      <c r="O286" s="537"/>
      <c r="P286" s="537"/>
      <c r="Q286" s="516" t="s">
        <v>567</v>
      </c>
      <c r="R286" s="516"/>
      <c r="S286" s="362" t="s">
        <v>739</v>
      </c>
      <c r="T286" s="363">
        <v>7340715.7000000002</v>
      </c>
      <c r="U286" s="538">
        <v>7679207.6500000004</v>
      </c>
      <c r="V286" s="538"/>
      <c r="W286" s="538"/>
    </row>
    <row r="287" spans="2:23" ht="34.5" customHeight="1" x14ac:dyDescent="0.25">
      <c r="B287" s="515" t="s">
        <v>954</v>
      </c>
      <c r="C287" s="515"/>
      <c r="D287" s="515"/>
      <c r="E287" s="515"/>
      <c r="F287" s="515"/>
      <c r="G287" s="515"/>
      <c r="H287" s="516" t="s">
        <v>482</v>
      </c>
      <c r="I287" s="516"/>
      <c r="J287" s="516"/>
      <c r="K287" s="516"/>
      <c r="L287" s="362" t="s">
        <v>223</v>
      </c>
      <c r="M287" s="537" t="s">
        <v>210</v>
      </c>
      <c r="N287" s="537"/>
      <c r="O287" s="537"/>
      <c r="P287" s="537"/>
      <c r="Q287" s="516" t="s">
        <v>955</v>
      </c>
      <c r="R287" s="516"/>
      <c r="S287" s="364"/>
      <c r="T287" s="363">
        <v>0</v>
      </c>
      <c r="U287" s="538">
        <v>0</v>
      </c>
      <c r="V287" s="538"/>
      <c r="W287" s="538"/>
    </row>
    <row r="288" spans="2:23" ht="34.5" customHeight="1" x14ac:dyDescent="0.25">
      <c r="B288" s="515" t="s">
        <v>830</v>
      </c>
      <c r="C288" s="515"/>
      <c r="D288" s="515"/>
      <c r="E288" s="515"/>
      <c r="F288" s="515"/>
      <c r="G288" s="515"/>
      <c r="H288" s="516" t="s">
        <v>482</v>
      </c>
      <c r="I288" s="516"/>
      <c r="J288" s="516"/>
      <c r="K288" s="516"/>
      <c r="L288" s="362" t="s">
        <v>223</v>
      </c>
      <c r="M288" s="537" t="s">
        <v>210</v>
      </c>
      <c r="N288" s="537"/>
      <c r="O288" s="537"/>
      <c r="P288" s="537"/>
      <c r="Q288" s="516" t="s">
        <v>955</v>
      </c>
      <c r="R288" s="516"/>
      <c r="S288" s="362" t="s">
        <v>739</v>
      </c>
      <c r="T288" s="363">
        <v>0</v>
      </c>
      <c r="U288" s="538">
        <v>0</v>
      </c>
      <c r="V288" s="538"/>
      <c r="W288" s="538"/>
    </row>
    <row r="289" spans="2:23" ht="23.25" customHeight="1" x14ac:dyDescent="0.25">
      <c r="B289" s="515" t="s">
        <v>835</v>
      </c>
      <c r="C289" s="515"/>
      <c r="D289" s="515"/>
      <c r="E289" s="515"/>
      <c r="F289" s="515"/>
      <c r="G289" s="515"/>
      <c r="H289" s="516" t="s">
        <v>482</v>
      </c>
      <c r="I289" s="516"/>
      <c r="J289" s="516"/>
      <c r="K289" s="516"/>
      <c r="L289" s="362" t="s">
        <v>223</v>
      </c>
      <c r="M289" s="537" t="s">
        <v>210</v>
      </c>
      <c r="N289" s="537"/>
      <c r="O289" s="537"/>
      <c r="P289" s="537"/>
      <c r="Q289" s="516" t="s">
        <v>836</v>
      </c>
      <c r="R289" s="516"/>
      <c r="S289" s="362"/>
      <c r="T289" s="363">
        <v>2171863.36</v>
      </c>
      <c r="U289" s="538">
        <v>2241937.89</v>
      </c>
      <c r="V289" s="538"/>
      <c r="W289" s="538"/>
    </row>
    <row r="290" spans="2:23" ht="79.5" customHeight="1" x14ac:dyDescent="0.25">
      <c r="B290" s="515" t="s">
        <v>568</v>
      </c>
      <c r="C290" s="515"/>
      <c r="D290" s="515"/>
      <c r="E290" s="515"/>
      <c r="F290" s="515"/>
      <c r="G290" s="515"/>
      <c r="H290" s="516" t="s">
        <v>482</v>
      </c>
      <c r="I290" s="516"/>
      <c r="J290" s="516"/>
      <c r="K290" s="516"/>
      <c r="L290" s="362" t="s">
        <v>223</v>
      </c>
      <c r="M290" s="537" t="s">
        <v>210</v>
      </c>
      <c r="N290" s="537"/>
      <c r="O290" s="537"/>
      <c r="P290" s="537"/>
      <c r="Q290" s="516" t="s">
        <v>569</v>
      </c>
      <c r="R290" s="516"/>
      <c r="S290" s="364"/>
      <c r="T290" s="363">
        <v>2171863.36</v>
      </c>
      <c r="U290" s="538">
        <v>2241937.89</v>
      </c>
      <c r="V290" s="538"/>
      <c r="W290" s="538"/>
    </row>
    <row r="291" spans="2:23" ht="34.5" customHeight="1" x14ac:dyDescent="0.25">
      <c r="B291" s="515" t="s">
        <v>830</v>
      </c>
      <c r="C291" s="515"/>
      <c r="D291" s="515"/>
      <c r="E291" s="515"/>
      <c r="F291" s="515"/>
      <c r="G291" s="515"/>
      <c r="H291" s="516" t="s">
        <v>482</v>
      </c>
      <c r="I291" s="516"/>
      <c r="J291" s="516"/>
      <c r="K291" s="516"/>
      <c r="L291" s="362" t="s">
        <v>223</v>
      </c>
      <c r="M291" s="537" t="s">
        <v>210</v>
      </c>
      <c r="N291" s="537"/>
      <c r="O291" s="537"/>
      <c r="P291" s="537"/>
      <c r="Q291" s="516" t="s">
        <v>569</v>
      </c>
      <c r="R291" s="516"/>
      <c r="S291" s="362" t="s">
        <v>739</v>
      </c>
      <c r="T291" s="363">
        <v>2171863.36</v>
      </c>
      <c r="U291" s="538">
        <v>2241937.89</v>
      </c>
      <c r="V291" s="538"/>
      <c r="W291" s="538"/>
    </row>
    <row r="292" spans="2:23" ht="15" customHeight="1" x14ac:dyDescent="0.25">
      <c r="B292" s="515" t="s">
        <v>839</v>
      </c>
      <c r="C292" s="515"/>
      <c r="D292" s="515"/>
      <c r="E292" s="515"/>
      <c r="F292" s="515"/>
      <c r="G292" s="515"/>
      <c r="H292" s="516" t="s">
        <v>482</v>
      </c>
      <c r="I292" s="516"/>
      <c r="J292" s="516"/>
      <c r="K292" s="516"/>
      <c r="L292" s="362" t="s">
        <v>223</v>
      </c>
      <c r="M292" s="537" t="s">
        <v>210</v>
      </c>
      <c r="N292" s="537"/>
      <c r="O292" s="537"/>
      <c r="P292" s="537"/>
      <c r="Q292" s="516" t="s">
        <v>840</v>
      </c>
      <c r="R292" s="516"/>
      <c r="S292" s="362"/>
      <c r="T292" s="363">
        <v>0</v>
      </c>
      <c r="U292" s="538">
        <v>0</v>
      </c>
      <c r="V292" s="538"/>
      <c r="W292" s="538"/>
    </row>
    <row r="293" spans="2:23" ht="23.25" customHeight="1" x14ac:dyDescent="0.25">
      <c r="B293" s="515" t="s">
        <v>841</v>
      </c>
      <c r="C293" s="515"/>
      <c r="D293" s="515"/>
      <c r="E293" s="515"/>
      <c r="F293" s="515"/>
      <c r="G293" s="515"/>
      <c r="H293" s="516" t="s">
        <v>482</v>
      </c>
      <c r="I293" s="516"/>
      <c r="J293" s="516"/>
      <c r="K293" s="516"/>
      <c r="L293" s="362" t="s">
        <v>223</v>
      </c>
      <c r="M293" s="537" t="s">
        <v>210</v>
      </c>
      <c r="N293" s="537"/>
      <c r="O293" s="537"/>
      <c r="P293" s="537"/>
      <c r="Q293" s="516" t="s">
        <v>842</v>
      </c>
      <c r="R293" s="516"/>
      <c r="S293" s="362"/>
      <c r="T293" s="363">
        <v>0</v>
      </c>
      <c r="U293" s="538">
        <v>0</v>
      </c>
      <c r="V293" s="538"/>
      <c r="W293" s="538"/>
    </row>
    <row r="294" spans="2:23" ht="23.25" customHeight="1" x14ac:dyDescent="0.25">
      <c r="B294" s="515" t="s">
        <v>752</v>
      </c>
      <c r="C294" s="515"/>
      <c r="D294" s="515"/>
      <c r="E294" s="515"/>
      <c r="F294" s="515"/>
      <c r="G294" s="515"/>
      <c r="H294" s="516" t="s">
        <v>482</v>
      </c>
      <c r="I294" s="516"/>
      <c r="J294" s="516"/>
      <c r="K294" s="516"/>
      <c r="L294" s="362" t="s">
        <v>223</v>
      </c>
      <c r="M294" s="537" t="s">
        <v>210</v>
      </c>
      <c r="N294" s="537"/>
      <c r="O294" s="537"/>
      <c r="P294" s="537"/>
      <c r="Q294" s="516" t="s">
        <v>738</v>
      </c>
      <c r="R294" s="516"/>
      <c r="S294" s="364"/>
      <c r="T294" s="363">
        <v>0</v>
      </c>
      <c r="U294" s="538">
        <v>0</v>
      </c>
      <c r="V294" s="538"/>
      <c r="W294" s="538"/>
    </row>
    <row r="295" spans="2:23" ht="34.5" customHeight="1" x14ac:dyDescent="0.25">
      <c r="B295" s="515" t="s">
        <v>830</v>
      </c>
      <c r="C295" s="515"/>
      <c r="D295" s="515"/>
      <c r="E295" s="515"/>
      <c r="F295" s="515"/>
      <c r="G295" s="515"/>
      <c r="H295" s="516" t="s">
        <v>482</v>
      </c>
      <c r="I295" s="516"/>
      <c r="J295" s="516"/>
      <c r="K295" s="516"/>
      <c r="L295" s="362" t="s">
        <v>223</v>
      </c>
      <c r="M295" s="537" t="s">
        <v>210</v>
      </c>
      <c r="N295" s="537"/>
      <c r="O295" s="537"/>
      <c r="P295" s="537"/>
      <c r="Q295" s="516" t="s">
        <v>738</v>
      </c>
      <c r="R295" s="516"/>
      <c r="S295" s="362" t="s">
        <v>739</v>
      </c>
      <c r="T295" s="363">
        <v>0</v>
      </c>
      <c r="U295" s="538">
        <v>0</v>
      </c>
      <c r="V295" s="538"/>
      <c r="W295" s="538"/>
    </row>
    <row r="296" spans="2:23" ht="15" customHeight="1" x14ac:dyDescent="0.25">
      <c r="B296" s="515" t="s">
        <v>255</v>
      </c>
      <c r="C296" s="515"/>
      <c r="D296" s="515"/>
      <c r="E296" s="515"/>
      <c r="F296" s="515"/>
      <c r="G296" s="515"/>
      <c r="H296" s="516" t="s">
        <v>482</v>
      </c>
      <c r="I296" s="516"/>
      <c r="J296" s="516"/>
      <c r="K296" s="516"/>
      <c r="L296" s="362" t="s">
        <v>223</v>
      </c>
      <c r="M296" s="537" t="s">
        <v>213</v>
      </c>
      <c r="N296" s="537"/>
      <c r="O296" s="537"/>
      <c r="P296" s="537"/>
      <c r="Q296" s="516"/>
      <c r="R296" s="516"/>
      <c r="S296" s="362"/>
      <c r="T296" s="363">
        <v>434857114.19</v>
      </c>
      <c r="U296" s="538">
        <v>458035975.92000002</v>
      </c>
      <c r="V296" s="538"/>
      <c r="W296" s="538"/>
    </row>
    <row r="297" spans="2:23" ht="57" customHeight="1" x14ac:dyDescent="0.25">
      <c r="B297" s="515" t="s">
        <v>867</v>
      </c>
      <c r="C297" s="515"/>
      <c r="D297" s="515"/>
      <c r="E297" s="515"/>
      <c r="F297" s="515"/>
      <c r="G297" s="515"/>
      <c r="H297" s="516" t="s">
        <v>482</v>
      </c>
      <c r="I297" s="516"/>
      <c r="J297" s="516"/>
      <c r="K297" s="516"/>
      <c r="L297" s="362" t="s">
        <v>223</v>
      </c>
      <c r="M297" s="537" t="s">
        <v>213</v>
      </c>
      <c r="N297" s="537"/>
      <c r="O297" s="537"/>
      <c r="P297" s="537"/>
      <c r="Q297" s="516" t="s">
        <v>868</v>
      </c>
      <c r="R297" s="516"/>
      <c r="S297" s="362"/>
      <c r="T297" s="363">
        <v>100000</v>
      </c>
      <c r="U297" s="538">
        <v>100000</v>
      </c>
      <c r="V297" s="538"/>
      <c r="W297" s="538"/>
    </row>
    <row r="298" spans="2:23" ht="79.5" customHeight="1" x14ac:dyDescent="0.25">
      <c r="B298" s="515" t="s">
        <v>733</v>
      </c>
      <c r="C298" s="515"/>
      <c r="D298" s="515"/>
      <c r="E298" s="515"/>
      <c r="F298" s="515"/>
      <c r="G298" s="515"/>
      <c r="H298" s="516" t="s">
        <v>482</v>
      </c>
      <c r="I298" s="516"/>
      <c r="J298" s="516"/>
      <c r="K298" s="516"/>
      <c r="L298" s="362" t="s">
        <v>223</v>
      </c>
      <c r="M298" s="537" t="s">
        <v>213</v>
      </c>
      <c r="N298" s="537"/>
      <c r="O298" s="537"/>
      <c r="P298" s="537"/>
      <c r="Q298" s="516" t="s">
        <v>869</v>
      </c>
      <c r="R298" s="516"/>
      <c r="S298" s="362"/>
      <c r="T298" s="363">
        <v>100000</v>
      </c>
      <c r="U298" s="538">
        <v>100000</v>
      </c>
      <c r="V298" s="538"/>
      <c r="W298" s="538"/>
    </row>
    <row r="299" spans="2:23" ht="79.5" customHeight="1" x14ac:dyDescent="0.25">
      <c r="B299" s="515" t="s">
        <v>733</v>
      </c>
      <c r="C299" s="515"/>
      <c r="D299" s="515"/>
      <c r="E299" s="515"/>
      <c r="F299" s="515"/>
      <c r="G299" s="515"/>
      <c r="H299" s="516" t="s">
        <v>482</v>
      </c>
      <c r="I299" s="516"/>
      <c r="J299" s="516"/>
      <c r="K299" s="516"/>
      <c r="L299" s="362" t="s">
        <v>223</v>
      </c>
      <c r="M299" s="537" t="s">
        <v>213</v>
      </c>
      <c r="N299" s="537"/>
      <c r="O299" s="537"/>
      <c r="P299" s="537"/>
      <c r="Q299" s="516" t="s">
        <v>542</v>
      </c>
      <c r="R299" s="516"/>
      <c r="S299" s="364"/>
      <c r="T299" s="363">
        <v>100000</v>
      </c>
      <c r="U299" s="538">
        <v>100000</v>
      </c>
      <c r="V299" s="538"/>
      <c r="W299" s="538"/>
    </row>
    <row r="300" spans="2:23" ht="34.5" customHeight="1" x14ac:dyDescent="0.25">
      <c r="B300" s="515" t="s">
        <v>830</v>
      </c>
      <c r="C300" s="515"/>
      <c r="D300" s="515"/>
      <c r="E300" s="515"/>
      <c r="F300" s="515"/>
      <c r="G300" s="515"/>
      <c r="H300" s="516" t="s">
        <v>482</v>
      </c>
      <c r="I300" s="516"/>
      <c r="J300" s="516"/>
      <c r="K300" s="516"/>
      <c r="L300" s="362" t="s">
        <v>223</v>
      </c>
      <c r="M300" s="537" t="s">
        <v>213</v>
      </c>
      <c r="N300" s="537"/>
      <c r="O300" s="537"/>
      <c r="P300" s="537"/>
      <c r="Q300" s="516" t="s">
        <v>542</v>
      </c>
      <c r="R300" s="516"/>
      <c r="S300" s="362" t="s">
        <v>739</v>
      </c>
      <c r="T300" s="363">
        <v>100000</v>
      </c>
      <c r="U300" s="538">
        <v>100000</v>
      </c>
      <c r="V300" s="538"/>
      <c r="W300" s="538"/>
    </row>
    <row r="301" spans="2:23" ht="15" customHeight="1" x14ac:dyDescent="0.25">
      <c r="B301" s="515" t="s">
        <v>902</v>
      </c>
      <c r="C301" s="515"/>
      <c r="D301" s="515"/>
      <c r="E301" s="515"/>
      <c r="F301" s="515"/>
      <c r="G301" s="515"/>
      <c r="H301" s="516" t="s">
        <v>482</v>
      </c>
      <c r="I301" s="516"/>
      <c r="J301" s="516"/>
      <c r="K301" s="516"/>
      <c r="L301" s="362" t="s">
        <v>223</v>
      </c>
      <c r="M301" s="537" t="s">
        <v>213</v>
      </c>
      <c r="N301" s="537"/>
      <c r="O301" s="537"/>
      <c r="P301" s="537"/>
      <c r="Q301" s="516" t="s">
        <v>903</v>
      </c>
      <c r="R301" s="516"/>
      <c r="S301" s="362"/>
      <c r="T301" s="363">
        <v>0</v>
      </c>
      <c r="U301" s="538">
        <v>0</v>
      </c>
      <c r="V301" s="538"/>
      <c r="W301" s="538"/>
    </row>
    <row r="302" spans="2:23" ht="23.25" customHeight="1" x14ac:dyDescent="0.25">
      <c r="B302" s="515" t="s">
        <v>904</v>
      </c>
      <c r="C302" s="515"/>
      <c r="D302" s="515"/>
      <c r="E302" s="515"/>
      <c r="F302" s="515"/>
      <c r="G302" s="515"/>
      <c r="H302" s="516" t="s">
        <v>482</v>
      </c>
      <c r="I302" s="516"/>
      <c r="J302" s="516"/>
      <c r="K302" s="516"/>
      <c r="L302" s="362" t="s">
        <v>223</v>
      </c>
      <c r="M302" s="537" t="s">
        <v>213</v>
      </c>
      <c r="N302" s="537"/>
      <c r="O302" s="537"/>
      <c r="P302" s="537"/>
      <c r="Q302" s="516" t="s">
        <v>905</v>
      </c>
      <c r="R302" s="516"/>
      <c r="S302" s="362"/>
      <c r="T302" s="363">
        <v>0</v>
      </c>
      <c r="U302" s="538">
        <v>0</v>
      </c>
      <c r="V302" s="538"/>
      <c r="W302" s="538"/>
    </row>
    <row r="303" spans="2:23" ht="23.25" customHeight="1" x14ac:dyDescent="0.25">
      <c r="B303" s="515" t="s">
        <v>543</v>
      </c>
      <c r="C303" s="515"/>
      <c r="D303" s="515"/>
      <c r="E303" s="515"/>
      <c r="F303" s="515"/>
      <c r="G303" s="515"/>
      <c r="H303" s="516" t="s">
        <v>482</v>
      </c>
      <c r="I303" s="516"/>
      <c r="J303" s="516"/>
      <c r="K303" s="516"/>
      <c r="L303" s="362" t="s">
        <v>223</v>
      </c>
      <c r="M303" s="537" t="s">
        <v>213</v>
      </c>
      <c r="N303" s="537"/>
      <c r="O303" s="537"/>
      <c r="P303" s="537"/>
      <c r="Q303" s="516" t="s">
        <v>544</v>
      </c>
      <c r="R303" s="516"/>
      <c r="S303" s="364"/>
      <c r="T303" s="363">
        <v>0</v>
      </c>
      <c r="U303" s="538">
        <v>0</v>
      </c>
      <c r="V303" s="538"/>
      <c r="W303" s="538"/>
    </row>
    <row r="304" spans="2:23" ht="34.5" customHeight="1" x14ac:dyDescent="0.25">
      <c r="B304" s="515" t="s">
        <v>830</v>
      </c>
      <c r="C304" s="515"/>
      <c r="D304" s="515"/>
      <c r="E304" s="515"/>
      <c r="F304" s="515"/>
      <c r="G304" s="515"/>
      <c r="H304" s="516" t="s">
        <v>482</v>
      </c>
      <c r="I304" s="516"/>
      <c r="J304" s="516"/>
      <c r="K304" s="516"/>
      <c r="L304" s="362" t="s">
        <v>223</v>
      </c>
      <c r="M304" s="537" t="s">
        <v>213</v>
      </c>
      <c r="N304" s="537"/>
      <c r="O304" s="537"/>
      <c r="P304" s="537"/>
      <c r="Q304" s="516" t="s">
        <v>544</v>
      </c>
      <c r="R304" s="516"/>
      <c r="S304" s="362" t="s">
        <v>739</v>
      </c>
      <c r="T304" s="363">
        <v>0</v>
      </c>
      <c r="U304" s="538">
        <v>0</v>
      </c>
      <c r="V304" s="538"/>
      <c r="W304" s="538"/>
    </row>
    <row r="305" spans="2:23" ht="23.25" customHeight="1" x14ac:dyDescent="0.25">
      <c r="B305" s="515" t="s">
        <v>833</v>
      </c>
      <c r="C305" s="515"/>
      <c r="D305" s="515"/>
      <c r="E305" s="515"/>
      <c r="F305" s="515"/>
      <c r="G305" s="515"/>
      <c r="H305" s="516" t="s">
        <v>482</v>
      </c>
      <c r="I305" s="516"/>
      <c r="J305" s="516"/>
      <c r="K305" s="516"/>
      <c r="L305" s="362" t="s">
        <v>223</v>
      </c>
      <c r="M305" s="537" t="s">
        <v>213</v>
      </c>
      <c r="N305" s="537"/>
      <c r="O305" s="537"/>
      <c r="P305" s="537"/>
      <c r="Q305" s="516" t="s">
        <v>834</v>
      </c>
      <c r="R305" s="516"/>
      <c r="S305" s="362"/>
      <c r="T305" s="363">
        <v>434757114.19</v>
      </c>
      <c r="U305" s="538">
        <v>457935975.92000002</v>
      </c>
      <c r="V305" s="538"/>
      <c r="W305" s="538"/>
    </row>
    <row r="306" spans="2:23" ht="34.5" customHeight="1" x14ac:dyDescent="0.25">
      <c r="B306" s="515" t="s">
        <v>950</v>
      </c>
      <c r="C306" s="515"/>
      <c r="D306" s="515"/>
      <c r="E306" s="515"/>
      <c r="F306" s="515"/>
      <c r="G306" s="515"/>
      <c r="H306" s="516" t="s">
        <v>482</v>
      </c>
      <c r="I306" s="516"/>
      <c r="J306" s="516"/>
      <c r="K306" s="516"/>
      <c r="L306" s="362" t="s">
        <v>223</v>
      </c>
      <c r="M306" s="537" t="s">
        <v>213</v>
      </c>
      <c r="N306" s="537"/>
      <c r="O306" s="537"/>
      <c r="P306" s="537"/>
      <c r="Q306" s="516" t="s">
        <v>951</v>
      </c>
      <c r="R306" s="516"/>
      <c r="S306" s="362"/>
      <c r="T306" s="363">
        <v>0</v>
      </c>
      <c r="U306" s="538">
        <v>0</v>
      </c>
      <c r="V306" s="538"/>
      <c r="W306" s="538"/>
    </row>
    <row r="307" spans="2:23" ht="34.5" customHeight="1" x14ac:dyDescent="0.25">
      <c r="B307" s="515" t="s">
        <v>954</v>
      </c>
      <c r="C307" s="515"/>
      <c r="D307" s="515"/>
      <c r="E307" s="515"/>
      <c r="F307" s="515"/>
      <c r="G307" s="515"/>
      <c r="H307" s="516" t="s">
        <v>482</v>
      </c>
      <c r="I307" s="516"/>
      <c r="J307" s="516"/>
      <c r="K307" s="516"/>
      <c r="L307" s="362" t="s">
        <v>223</v>
      </c>
      <c r="M307" s="537" t="s">
        <v>213</v>
      </c>
      <c r="N307" s="537"/>
      <c r="O307" s="537"/>
      <c r="P307" s="537"/>
      <c r="Q307" s="516" t="s">
        <v>955</v>
      </c>
      <c r="R307" s="516"/>
      <c r="S307" s="364"/>
      <c r="T307" s="363">
        <v>0</v>
      </c>
      <c r="U307" s="538">
        <v>0</v>
      </c>
      <c r="V307" s="538"/>
      <c r="W307" s="538"/>
    </row>
    <row r="308" spans="2:23" ht="34.5" customHeight="1" x14ac:dyDescent="0.25">
      <c r="B308" s="515" t="s">
        <v>830</v>
      </c>
      <c r="C308" s="515"/>
      <c r="D308" s="515"/>
      <c r="E308" s="515"/>
      <c r="F308" s="515"/>
      <c r="G308" s="515"/>
      <c r="H308" s="516" t="s">
        <v>482</v>
      </c>
      <c r="I308" s="516"/>
      <c r="J308" s="516"/>
      <c r="K308" s="516"/>
      <c r="L308" s="362" t="s">
        <v>223</v>
      </c>
      <c r="M308" s="537" t="s">
        <v>213</v>
      </c>
      <c r="N308" s="537"/>
      <c r="O308" s="537"/>
      <c r="P308" s="537"/>
      <c r="Q308" s="516" t="s">
        <v>955</v>
      </c>
      <c r="R308" s="516"/>
      <c r="S308" s="362" t="s">
        <v>739</v>
      </c>
      <c r="T308" s="363">
        <v>0</v>
      </c>
      <c r="U308" s="538">
        <v>0</v>
      </c>
      <c r="V308" s="538"/>
      <c r="W308" s="538"/>
    </row>
    <row r="309" spans="2:23" ht="23.25" customHeight="1" x14ac:dyDescent="0.25">
      <c r="B309" s="515" t="s">
        <v>835</v>
      </c>
      <c r="C309" s="515"/>
      <c r="D309" s="515"/>
      <c r="E309" s="515"/>
      <c r="F309" s="515"/>
      <c r="G309" s="515"/>
      <c r="H309" s="516" t="s">
        <v>482</v>
      </c>
      <c r="I309" s="516"/>
      <c r="J309" s="516"/>
      <c r="K309" s="516"/>
      <c r="L309" s="362" t="s">
        <v>223</v>
      </c>
      <c r="M309" s="537" t="s">
        <v>213</v>
      </c>
      <c r="N309" s="537"/>
      <c r="O309" s="537"/>
      <c r="P309" s="537"/>
      <c r="Q309" s="516" t="s">
        <v>836</v>
      </c>
      <c r="R309" s="516"/>
      <c r="S309" s="362"/>
      <c r="T309" s="363">
        <v>434757114.19</v>
      </c>
      <c r="U309" s="538">
        <v>457935975.92000002</v>
      </c>
      <c r="V309" s="538"/>
      <c r="W309" s="538"/>
    </row>
    <row r="310" spans="2:23" ht="79.5" customHeight="1" x14ac:dyDescent="0.25">
      <c r="B310" s="515" t="s">
        <v>568</v>
      </c>
      <c r="C310" s="515"/>
      <c r="D310" s="515"/>
      <c r="E310" s="515"/>
      <c r="F310" s="515"/>
      <c r="G310" s="515"/>
      <c r="H310" s="516" t="s">
        <v>482</v>
      </c>
      <c r="I310" s="516"/>
      <c r="J310" s="516"/>
      <c r="K310" s="516"/>
      <c r="L310" s="362" t="s">
        <v>223</v>
      </c>
      <c r="M310" s="537" t="s">
        <v>213</v>
      </c>
      <c r="N310" s="537"/>
      <c r="O310" s="537"/>
      <c r="P310" s="537"/>
      <c r="Q310" s="516" t="s">
        <v>569</v>
      </c>
      <c r="R310" s="516"/>
      <c r="S310" s="364"/>
      <c r="T310" s="363">
        <v>92088507.599999994</v>
      </c>
      <c r="U310" s="538">
        <v>94887314.099999994</v>
      </c>
      <c r="V310" s="538"/>
      <c r="W310" s="538"/>
    </row>
    <row r="311" spans="2:23" ht="23.25" customHeight="1" x14ac:dyDescent="0.25">
      <c r="B311" s="515" t="s">
        <v>845</v>
      </c>
      <c r="C311" s="515"/>
      <c r="D311" s="515"/>
      <c r="E311" s="515"/>
      <c r="F311" s="515"/>
      <c r="G311" s="515"/>
      <c r="H311" s="516" t="s">
        <v>482</v>
      </c>
      <c r="I311" s="516"/>
      <c r="J311" s="516"/>
      <c r="K311" s="516"/>
      <c r="L311" s="362" t="s">
        <v>223</v>
      </c>
      <c r="M311" s="537" t="s">
        <v>213</v>
      </c>
      <c r="N311" s="537"/>
      <c r="O311" s="537"/>
      <c r="P311" s="537"/>
      <c r="Q311" s="516" t="s">
        <v>569</v>
      </c>
      <c r="R311" s="516"/>
      <c r="S311" s="362" t="s">
        <v>846</v>
      </c>
      <c r="T311" s="363">
        <v>30000</v>
      </c>
      <c r="U311" s="538">
        <v>11000</v>
      </c>
      <c r="V311" s="538"/>
      <c r="W311" s="538"/>
    </row>
    <row r="312" spans="2:23" ht="34.5" customHeight="1" x14ac:dyDescent="0.25">
      <c r="B312" s="515" t="s">
        <v>830</v>
      </c>
      <c r="C312" s="515"/>
      <c r="D312" s="515"/>
      <c r="E312" s="515"/>
      <c r="F312" s="515"/>
      <c r="G312" s="515"/>
      <c r="H312" s="516" t="s">
        <v>482</v>
      </c>
      <c r="I312" s="516"/>
      <c r="J312" s="516"/>
      <c r="K312" s="516"/>
      <c r="L312" s="362" t="s">
        <v>223</v>
      </c>
      <c r="M312" s="537" t="s">
        <v>213</v>
      </c>
      <c r="N312" s="537"/>
      <c r="O312" s="537"/>
      <c r="P312" s="537"/>
      <c r="Q312" s="516" t="s">
        <v>569</v>
      </c>
      <c r="R312" s="516"/>
      <c r="S312" s="362" t="s">
        <v>739</v>
      </c>
      <c r="T312" s="363">
        <v>90881967.599999994</v>
      </c>
      <c r="U312" s="538">
        <v>93653632.5</v>
      </c>
      <c r="V312" s="538"/>
      <c r="W312" s="538"/>
    </row>
    <row r="313" spans="2:23" ht="15" customHeight="1" x14ac:dyDescent="0.25">
      <c r="B313" s="515" t="s">
        <v>831</v>
      </c>
      <c r="C313" s="515"/>
      <c r="D313" s="515"/>
      <c r="E313" s="515"/>
      <c r="F313" s="515"/>
      <c r="G313" s="515"/>
      <c r="H313" s="516" t="s">
        <v>482</v>
      </c>
      <c r="I313" s="516"/>
      <c r="J313" s="516"/>
      <c r="K313" s="516"/>
      <c r="L313" s="362" t="s">
        <v>223</v>
      </c>
      <c r="M313" s="537" t="s">
        <v>213</v>
      </c>
      <c r="N313" s="537"/>
      <c r="O313" s="537"/>
      <c r="P313" s="537"/>
      <c r="Q313" s="516" t="s">
        <v>569</v>
      </c>
      <c r="R313" s="516"/>
      <c r="S313" s="362" t="s">
        <v>822</v>
      </c>
      <c r="T313" s="363">
        <v>1176540</v>
      </c>
      <c r="U313" s="538">
        <v>1222681.6000000001</v>
      </c>
      <c r="V313" s="538"/>
      <c r="W313" s="538"/>
    </row>
    <row r="314" spans="2:23" ht="68.25" customHeight="1" x14ac:dyDescent="0.25">
      <c r="B314" s="515" t="s">
        <v>570</v>
      </c>
      <c r="C314" s="515"/>
      <c r="D314" s="515"/>
      <c r="E314" s="515"/>
      <c r="F314" s="515"/>
      <c r="G314" s="515"/>
      <c r="H314" s="516" t="s">
        <v>482</v>
      </c>
      <c r="I314" s="516"/>
      <c r="J314" s="516"/>
      <c r="K314" s="516"/>
      <c r="L314" s="362" t="s">
        <v>223</v>
      </c>
      <c r="M314" s="537" t="s">
        <v>213</v>
      </c>
      <c r="N314" s="537"/>
      <c r="O314" s="537"/>
      <c r="P314" s="537"/>
      <c r="Q314" s="516" t="s">
        <v>571</v>
      </c>
      <c r="R314" s="516"/>
      <c r="S314" s="364"/>
      <c r="T314" s="363">
        <v>300000</v>
      </c>
      <c r="U314" s="538">
        <v>300000</v>
      </c>
      <c r="V314" s="538"/>
      <c r="W314" s="538"/>
    </row>
    <row r="315" spans="2:23" ht="15" customHeight="1" x14ac:dyDescent="0.25">
      <c r="B315" s="515" t="s">
        <v>572</v>
      </c>
      <c r="C315" s="515"/>
      <c r="D315" s="515"/>
      <c r="E315" s="515"/>
      <c r="F315" s="515"/>
      <c r="G315" s="515"/>
      <c r="H315" s="516" t="s">
        <v>482</v>
      </c>
      <c r="I315" s="516"/>
      <c r="J315" s="516"/>
      <c r="K315" s="516"/>
      <c r="L315" s="362" t="s">
        <v>223</v>
      </c>
      <c r="M315" s="537" t="s">
        <v>213</v>
      </c>
      <c r="N315" s="537"/>
      <c r="O315" s="537"/>
      <c r="P315" s="537"/>
      <c r="Q315" s="516" t="s">
        <v>571</v>
      </c>
      <c r="R315" s="516"/>
      <c r="S315" s="362" t="s">
        <v>573</v>
      </c>
      <c r="T315" s="363">
        <v>300000</v>
      </c>
      <c r="U315" s="538">
        <v>300000</v>
      </c>
      <c r="V315" s="538"/>
      <c r="W315" s="538"/>
    </row>
    <row r="316" spans="2:23" ht="57" customHeight="1" x14ac:dyDescent="0.25">
      <c r="B316" s="515" t="s">
        <v>751</v>
      </c>
      <c r="C316" s="515"/>
      <c r="D316" s="515"/>
      <c r="E316" s="515"/>
      <c r="F316" s="515"/>
      <c r="G316" s="515"/>
      <c r="H316" s="516" t="s">
        <v>482</v>
      </c>
      <c r="I316" s="516"/>
      <c r="J316" s="516"/>
      <c r="K316" s="516"/>
      <c r="L316" s="362" t="s">
        <v>223</v>
      </c>
      <c r="M316" s="537" t="s">
        <v>213</v>
      </c>
      <c r="N316" s="537"/>
      <c r="O316" s="537"/>
      <c r="P316" s="537"/>
      <c r="Q316" s="516" t="s">
        <v>750</v>
      </c>
      <c r="R316" s="516"/>
      <c r="S316" s="364"/>
      <c r="T316" s="363">
        <v>692832.05</v>
      </c>
      <c r="U316" s="538">
        <v>692832.05</v>
      </c>
      <c r="V316" s="538"/>
      <c r="W316" s="538"/>
    </row>
    <row r="317" spans="2:23" ht="23.25" customHeight="1" x14ac:dyDescent="0.25">
      <c r="B317" s="515" t="s">
        <v>848</v>
      </c>
      <c r="C317" s="515"/>
      <c r="D317" s="515"/>
      <c r="E317" s="515"/>
      <c r="F317" s="515"/>
      <c r="G317" s="515"/>
      <c r="H317" s="516" t="s">
        <v>482</v>
      </c>
      <c r="I317" s="516"/>
      <c r="J317" s="516"/>
      <c r="K317" s="516"/>
      <c r="L317" s="362" t="s">
        <v>223</v>
      </c>
      <c r="M317" s="537" t="s">
        <v>213</v>
      </c>
      <c r="N317" s="537"/>
      <c r="O317" s="537"/>
      <c r="P317" s="537"/>
      <c r="Q317" s="516" t="s">
        <v>750</v>
      </c>
      <c r="R317" s="516"/>
      <c r="S317" s="362" t="s">
        <v>849</v>
      </c>
      <c r="T317" s="363">
        <v>692832.05</v>
      </c>
      <c r="U317" s="538">
        <v>692832.05</v>
      </c>
      <c r="V317" s="538"/>
      <c r="W317" s="538"/>
    </row>
    <row r="318" spans="2:23" ht="79.5" customHeight="1" x14ac:dyDescent="0.25">
      <c r="B318" s="515" t="s">
        <v>956</v>
      </c>
      <c r="C318" s="515"/>
      <c r="D318" s="515"/>
      <c r="E318" s="515"/>
      <c r="F318" s="515"/>
      <c r="G318" s="515"/>
      <c r="H318" s="516" t="s">
        <v>482</v>
      </c>
      <c r="I318" s="516"/>
      <c r="J318" s="516"/>
      <c r="K318" s="516"/>
      <c r="L318" s="362" t="s">
        <v>223</v>
      </c>
      <c r="M318" s="537" t="s">
        <v>213</v>
      </c>
      <c r="N318" s="537"/>
      <c r="O318" s="537"/>
      <c r="P318" s="537"/>
      <c r="Q318" s="516" t="s">
        <v>957</v>
      </c>
      <c r="R318" s="516"/>
      <c r="S318" s="364"/>
      <c r="T318" s="363">
        <v>650000</v>
      </c>
      <c r="U318" s="538">
        <v>650000</v>
      </c>
      <c r="V318" s="538"/>
      <c r="W318" s="538"/>
    </row>
    <row r="319" spans="2:23" ht="23.25" customHeight="1" x14ac:dyDescent="0.25">
      <c r="B319" s="515" t="s">
        <v>848</v>
      </c>
      <c r="C319" s="515"/>
      <c r="D319" s="515"/>
      <c r="E319" s="515"/>
      <c r="F319" s="515"/>
      <c r="G319" s="515"/>
      <c r="H319" s="516" t="s">
        <v>482</v>
      </c>
      <c r="I319" s="516"/>
      <c r="J319" s="516"/>
      <c r="K319" s="516"/>
      <c r="L319" s="362" t="s">
        <v>223</v>
      </c>
      <c r="M319" s="537" t="s">
        <v>213</v>
      </c>
      <c r="N319" s="537"/>
      <c r="O319" s="537"/>
      <c r="P319" s="537"/>
      <c r="Q319" s="516" t="s">
        <v>957</v>
      </c>
      <c r="R319" s="516"/>
      <c r="S319" s="362" t="s">
        <v>849</v>
      </c>
      <c r="T319" s="363">
        <v>650000</v>
      </c>
      <c r="U319" s="538">
        <v>650000</v>
      </c>
      <c r="V319" s="538"/>
      <c r="W319" s="538"/>
    </row>
    <row r="320" spans="2:23" ht="45.75" customHeight="1" x14ac:dyDescent="0.25">
      <c r="B320" s="515" t="s">
        <v>641</v>
      </c>
      <c r="C320" s="515"/>
      <c r="D320" s="515"/>
      <c r="E320" s="515"/>
      <c r="F320" s="515"/>
      <c r="G320" s="515"/>
      <c r="H320" s="516" t="s">
        <v>482</v>
      </c>
      <c r="I320" s="516"/>
      <c r="J320" s="516"/>
      <c r="K320" s="516"/>
      <c r="L320" s="362" t="s">
        <v>223</v>
      </c>
      <c r="M320" s="537" t="s">
        <v>213</v>
      </c>
      <c r="N320" s="537"/>
      <c r="O320" s="537"/>
      <c r="P320" s="537"/>
      <c r="Q320" s="516" t="s">
        <v>642</v>
      </c>
      <c r="R320" s="516"/>
      <c r="S320" s="364"/>
      <c r="T320" s="363">
        <v>9484000</v>
      </c>
      <c r="U320" s="538">
        <v>9482100</v>
      </c>
      <c r="V320" s="538"/>
      <c r="W320" s="538"/>
    </row>
    <row r="321" spans="2:23" ht="23.25" customHeight="1" x14ac:dyDescent="0.25">
      <c r="B321" s="515" t="s">
        <v>845</v>
      </c>
      <c r="C321" s="515"/>
      <c r="D321" s="515"/>
      <c r="E321" s="515"/>
      <c r="F321" s="515"/>
      <c r="G321" s="515"/>
      <c r="H321" s="516" t="s">
        <v>482</v>
      </c>
      <c r="I321" s="516"/>
      <c r="J321" s="516"/>
      <c r="K321" s="516"/>
      <c r="L321" s="362" t="s">
        <v>223</v>
      </c>
      <c r="M321" s="537" t="s">
        <v>213</v>
      </c>
      <c r="N321" s="537"/>
      <c r="O321" s="537"/>
      <c r="P321" s="537"/>
      <c r="Q321" s="516" t="s">
        <v>642</v>
      </c>
      <c r="R321" s="516"/>
      <c r="S321" s="362" t="s">
        <v>846</v>
      </c>
      <c r="T321" s="363">
        <v>9484000</v>
      </c>
      <c r="U321" s="538">
        <v>9482100</v>
      </c>
      <c r="V321" s="538"/>
      <c r="W321" s="538"/>
    </row>
    <row r="322" spans="2:23" ht="102" customHeight="1" x14ac:dyDescent="0.25">
      <c r="B322" s="515" t="s">
        <v>506</v>
      </c>
      <c r="C322" s="515"/>
      <c r="D322" s="515"/>
      <c r="E322" s="515"/>
      <c r="F322" s="515"/>
      <c r="G322" s="515"/>
      <c r="H322" s="516" t="s">
        <v>482</v>
      </c>
      <c r="I322" s="516"/>
      <c r="J322" s="516"/>
      <c r="K322" s="516"/>
      <c r="L322" s="362" t="s">
        <v>223</v>
      </c>
      <c r="M322" s="537" t="s">
        <v>213</v>
      </c>
      <c r="N322" s="537"/>
      <c r="O322" s="537"/>
      <c r="P322" s="537"/>
      <c r="Q322" s="516" t="s">
        <v>507</v>
      </c>
      <c r="R322" s="516"/>
      <c r="S322" s="364"/>
      <c r="T322" s="363">
        <v>1958248.46</v>
      </c>
      <c r="U322" s="538">
        <v>2225170.4300000002</v>
      </c>
      <c r="V322" s="538"/>
      <c r="W322" s="538"/>
    </row>
    <row r="323" spans="2:23" ht="34.5" customHeight="1" x14ac:dyDescent="0.25">
      <c r="B323" s="515" t="s">
        <v>830</v>
      </c>
      <c r="C323" s="515"/>
      <c r="D323" s="515"/>
      <c r="E323" s="515"/>
      <c r="F323" s="515"/>
      <c r="G323" s="515"/>
      <c r="H323" s="516" t="s">
        <v>482</v>
      </c>
      <c r="I323" s="516"/>
      <c r="J323" s="516"/>
      <c r="K323" s="516"/>
      <c r="L323" s="362" t="s">
        <v>223</v>
      </c>
      <c r="M323" s="537" t="s">
        <v>213</v>
      </c>
      <c r="N323" s="537"/>
      <c r="O323" s="537"/>
      <c r="P323" s="537"/>
      <c r="Q323" s="516" t="s">
        <v>507</v>
      </c>
      <c r="R323" s="516"/>
      <c r="S323" s="362" t="s">
        <v>739</v>
      </c>
      <c r="T323" s="363">
        <v>1958248.46</v>
      </c>
      <c r="U323" s="538">
        <v>2225170.4300000002</v>
      </c>
      <c r="V323" s="538"/>
      <c r="W323" s="538"/>
    </row>
    <row r="324" spans="2:23" ht="90.75" customHeight="1" x14ac:dyDescent="0.25">
      <c r="B324" s="515" t="s">
        <v>574</v>
      </c>
      <c r="C324" s="515"/>
      <c r="D324" s="515"/>
      <c r="E324" s="515"/>
      <c r="F324" s="515"/>
      <c r="G324" s="515"/>
      <c r="H324" s="516" t="s">
        <v>482</v>
      </c>
      <c r="I324" s="516"/>
      <c r="J324" s="516"/>
      <c r="K324" s="516"/>
      <c r="L324" s="362" t="s">
        <v>223</v>
      </c>
      <c r="M324" s="537" t="s">
        <v>213</v>
      </c>
      <c r="N324" s="537"/>
      <c r="O324" s="537"/>
      <c r="P324" s="537"/>
      <c r="Q324" s="516" t="s">
        <v>575</v>
      </c>
      <c r="R324" s="516"/>
      <c r="S324" s="364"/>
      <c r="T324" s="363">
        <v>9597416.5999999996</v>
      </c>
      <c r="U324" s="538">
        <v>9797032.9000000004</v>
      </c>
      <c r="V324" s="538"/>
      <c r="W324" s="538"/>
    </row>
    <row r="325" spans="2:23" ht="23.25" customHeight="1" x14ac:dyDescent="0.25">
      <c r="B325" s="515" t="s">
        <v>845</v>
      </c>
      <c r="C325" s="515"/>
      <c r="D325" s="515"/>
      <c r="E325" s="515"/>
      <c r="F325" s="515"/>
      <c r="G325" s="515"/>
      <c r="H325" s="516" t="s">
        <v>482</v>
      </c>
      <c r="I325" s="516"/>
      <c r="J325" s="516"/>
      <c r="K325" s="516"/>
      <c r="L325" s="362" t="s">
        <v>223</v>
      </c>
      <c r="M325" s="537" t="s">
        <v>213</v>
      </c>
      <c r="N325" s="537"/>
      <c r="O325" s="537"/>
      <c r="P325" s="537"/>
      <c r="Q325" s="516" t="s">
        <v>575</v>
      </c>
      <c r="R325" s="516"/>
      <c r="S325" s="362" t="s">
        <v>846</v>
      </c>
      <c r="T325" s="363">
        <v>4155032.29</v>
      </c>
      <c r="U325" s="538">
        <v>4241456.9800000004</v>
      </c>
      <c r="V325" s="538"/>
      <c r="W325" s="538"/>
    </row>
    <row r="326" spans="2:23" ht="23.25" customHeight="1" x14ac:dyDescent="0.25">
      <c r="B326" s="515" t="s">
        <v>848</v>
      </c>
      <c r="C326" s="515"/>
      <c r="D326" s="515"/>
      <c r="E326" s="515"/>
      <c r="F326" s="515"/>
      <c r="G326" s="515"/>
      <c r="H326" s="516" t="s">
        <v>482</v>
      </c>
      <c r="I326" s="516"/>
      <c r="J326" s="516"/>
      <c r="K326" s="516"/>
      <c r="L326" s="362" t="s">
        <v>223</v>
      </c>
      <c r="M326" s="537" t="s">
        <v>213</v>
      </c>
      <c r="N326" s="537"/>
      <c r="O326" s="537"/>
      <c r="P326" s="537"/>
      <c r="Q326" s="516" t="s">
        <v>575</v>
      </c>
      <c r="R326" s="516"/>
      <c r="S326" s="362" t="s">
        <v>849</v>
      </c>
      <c r="T326" s="363">
        <v>5442384.3099999996</v>
      </c>
      <c r="U326" s="538">
        <v>5555575.9199999999</v>
      </c>
      <c r="V326" s="538"/>
      <c r="W326" s="538"/>
    </row>
    <row r="327" spans="2:23" ht="135.75" customHeight="1" x14ac:dyDescent="0.25">
      <c r="B327" s="515" t="s">
        <v>958</v>
      </c>
      <c r="C327" s="515"/>
      <c r="D327" s="515"/>
      <c r="E327" s="515"/>
      <c r="F327" s="515"/>
      <c r="G327" s="515"/>
      <c r="H327" s="516" t="s">
        <v>482</v>
      </c>
      <c r="I327" s="516"/>
      <c r="J327" s="516"/>
      <c r="K327" s="516"/>
      <c r="L327" s="362" t="s">
        <v>223</v>
      </c>
      <c r="M327" s="537" t="s">
        <v>213</v>
      </c>
      <c r="N327" s="537"/>
      <c r="O327" s="537"/>
      <c r="P327" s="537"/>
      <c r="Q327" s="516" t="s">
        <v>576</v>
      </c>
      <c r="R327" s="516"/>
      <c r="S327" s="364"/>
      <c r="T327" s="363">
        <v>296595952.38</v>
      </c>
      <c r="U327" s="538">
        <v>318651026.81</v>
      </c>
      <c r="V327" s="538"/>
      <c r="W327" s="538"/>
    </row>
    <row r="328" spans="2:23" ht="23.25" customHeight="1" x14ac:dyDescent="0.25">
      <c r="B328" s="515" t="s">
        <v>845</v>
      </c>
      <c r="C328" s="515"/>
      <c r="D328" s="515"/>
      <c r="E328" s="515"/>
      <c r="F328" s="515"/>
      <c r="G328" s="515"/>
      <c r="H328" s="516" t="s">
        <v>482</v>
      </c>
      <c r="I328" s="516"/>
      <c r="J328" s="516"/>
      <c r="K328" s="516"/>
      <c r="L328" s="362" t="s">
        <v>223</v>
      </c>
      <c r="M328" s="537" t="s">
        <v>213</v>
      </c>
      <c r="N328" s="537"/>
      <c r="O328" s="537"/>
      <c r="P328" s="537"/>
      <c r="Q328" s="516" t="s">
        <v>576</v>
      </c>
      <c r="R328" s="516"/>
      <c r="S328" s="362" t="s">
        <v>846</v>
      </c>
      <c r="T328" s="363">
        <v>278800195.24000001</v>
      </c>
      <c r="U328" s="538">
        <v>299531965.19999999</v>
      </c>
      <c r="V328" s="538"/>
      <c r="W328" s="538"/>
    </row>
    <row r="329" spans="2:23" ht="34.5" customHeight="1" x14ac:dyDescent="0.25">
      <c r="B329" s="515" t="s">
        <v>830</v>
      </c>
      <c r="C329" s="515"/>
      <c r="D329" s="515"/>
      <c r="E329" s="515"/>
      <c r="F329" s="515"/>
      <c r="G329" s="515"/>
      <c r="H329" s="516" t="s">
        <v>482</v>
      </c>
      <c r="I329" s="516"/>
      <c r="J329" s="516"/>
      <c r="K329" s="516"/>
      <c r="L329" s="362" t="s">
        <v>223</v>
      </c>
      <c r="M329" s="537" t="s">
        <v>213</v>
      </c>
      <c r="N329" s="537"/>
      <c r="O329" s="537"/>
      <c r="P329" s="537"/>
      <c r="Q329" s="516" t="s">
        <v>576</v>
      </c>
      <c r="R329" s="516"/>
      <c r="S329" s="362" t="s">
        <v>739</v>
      </c>
      <c r="T329" s="363">
        <v>17795757.140000001</v>
      </c>
      <c r="U329" s="538">
        <v>19119061.609999999</v>
      </c>
      <c r="V329" s="538"/>
      <c r="W329" s="538"/>
    </row>
    <row r="330" spans="2:23" ht="34.5" customHeight="1" x14ac:dyDescent="0.25">
      <c r="B330" s="515" t="s">
        <v>684</v>
      </c>
      <c r="C330" s="515"/>
      <c r="D330" s="515"/>
      <c r="E330" s="515"/>
      <c r="F330" s="515"/>
      <c r="G330" s="515"/>
      <c r="H330" s="516" t="s">
        <v>482</v>
      </c>
      <c r="I330" s="516"/>
      <c r="J330" s="516"/>
      <c r="K330" s="516"/>
      <c r="L330" s="362" t="s">
        <v>223</v>
      </c>
      <c r="M330" s="537" t="s">
        <v>213</v>
      </c>
      <c r="N330" s="537"/>
      <c r="O330" s="537"/>
      <c r="P330" s="537"/>
      <c r="Q330" s="516" t="s">
        <v>683</v>
      </c>
      <c r="R330" s="516"/>
      <c r="S330" s="364"/>
      <c r="T330" s="363">
        <v>9971231.0399999991</v>
      </c>
      <c r="U330" s="538">
        <v>8380463.8700000001</v>
      </c>
      <c r="V330" s="538"/>
      <c r="W330" s="538"/>
    </row>
    <row r="331" spans="2:23" ht="34.5" customHeight="1" x14ac:dyDescent="0.25">
      <c r="B331" s="515" t="s">
        <v>830</v>
      </c>
      <c r="C331" s="515"/>
      <c r="D331" s="515"/>
      <c r="E331" s="515"/>
      <c r="F331" s="515"/>
      <c r="G331" s="515"/>
      <c r="H331" s="516" t="s">
        <v>482</v>
      </c>
      <c r="I331" s="516"/>
      <c r="J331" s="516"/>
      <c r="K331" s="516"/>
      <c r="L331" s="362" t="s">
        <v>223</v>
      </c>
      <c r="M331" s="537" t="s">
        <v>213</v>
      </c>
      <c r="N331" s="537"/>
      <c r="O331" s="537"/>
      <c r="P331" s="537"/>
      <c r="Q331" s="516" t="s">
        <v>683</v>
      </c>
      <c r="R331" s="516"/>
      <c r="S331" s="362" t="s">
        <v>739</v>
      </c>
      <c r="T331" s="363">
        <v>9971231.0399999991</v>
      </c>
      <c r="U331" s="538">
        <v>8380463.8700000001</v>
      </c>
      <c r="V331" s="538"/>
      <c r="W331" s="538"/>
    </row>
    <row r="332" spans="2:23" ht="15" customHeight="1" x14ac:dyDescent="0.25">
      <c r="B332" s="515" t="s">
        <v>959</v>
      </c>
      <c r="C332" s="515"/>
      <c r="D332" s="515"/>
      <c r="E332" s="515"/>
      <c r="F332" s="515"/>
      <c r="G332" s="515"/>
      <c r="H332" s="516" t="s">
        <v>482</v>
      </c>
      <c r="I332" s="516"/>
      <c r="J332" s="516"/>
      <c r="K332" s="516"/>
      <c r="L332" s="362" t="s">
        <v>223</v>
      </c>
      <c r="M332" s="537" t="s">
        <v>213</v>
      </c>
      <c r="N332" s="537"/>
      <c r="O332" s="537"/>
      <c r="P332" s="537"/>
      <c r="Q332" s="516" t="s">
        <v>959</v>
      </c>
      <c r="R332" s="516"/>
      <c r="S332" s="362"/>
      <c r="T332" s="363">
        <v>291336.43</v>
      </c>
      <c r="U332" s="538">
        <v>391336.43</v>
      </c>
      <c r="V332" s="538"/>
      <c r="W332" s="538"/>
    </row>
    <row r="333" spans="2:23" ht="90.75" customHeight="1" x14ac:dyDescent="0.25">
      <c r="B333" s="515" t="s">
        <v>960</v>
      </c>
      <c r="C333" s="515"/>
      <c r="D333" s="515"/>
      <c r="E333" s="515"/>
      <c r="F333" s="515"/>
      <c r="G333" s="515"/>
      <c r="H333" s="516" t="s">
        <v>482</v>
      </c>
      <c r="I333" s="516"/>
      <c r="J333" s="516"/>
      <c r="K333" s="516"/>
      <c r="L333" s="362" t="s">
        <v>223</v>
      </c>
      <c r="M333" s="537" t="s">
        <v>213</v>
      </c>
      <c r="N333" s="537"/>
      <c r="O333" s="537"/>
      <c r="P333" s="537"/>
      <c r="Q333" s="516" t="s">
        <v>961</v>
      </c>
      <c r="R333" s="516"/>
      <c r="S333" s="364"/>
      <c r="T333" s="363">
        <v>291336.43</v>
      </c>
      <c r="U333" s="538">
        <v>391336.43</v>
      </c>
      <c r="V333" s="538"/>
      <c r="W333" s="538"/>
    </row>
    <row r="334" spans="2:23" ht="23.25" customHeight="1" x14ac:dyDescent="0.25">
      <c r="B334" s="515" t="s">
        <v>848</v>
      </c>
      <c r="C334" s="515"/>
      <c r="D334" s="515"/>
      <c r="E334" s="515"/>
      <c r="F334" s="515"/>
      <c r="G334" s="515"/>
      <c r="H334" s="516" t="s">
        <v>482</v>
      </c>
      <c r="I334" s="516"/>
      <c r="J334" s="516"/>
      <c r="K334" s="516"/>
      <c r="L334" s="362" t="s">
        <v>223</v>
      </c>
      <c r="M334" s="537" t="s">
        <v>213</v>
      </c>
      <c r="N334" s="537"/>
      <c r="O334" s="537"/>
      <c r="P334" s="537"/>
      <c r="Q334" s="516" t="s">
        <v>961</v>
      </c>
      <c r="R334" s="516"/>
      <c r="S334" s="362" t="s">
        <v>849</v>
      </c>
      <c r="T334" s="363">
        <v>291336.43</v>
      </c>
      <c r="U334" s="538">
        <v>391336.43</v>
      </c>
      <c r="V334" s="538"/>
      <c r="W334" s="538"/>
    </row>
    <row r="335" spans="2:23" ht="15" customHeight="1" x14ac:dyDescent="0.25">
      <c r="B335" s="515" t="s">
        <v>962</v>
      </c>
      <c r="C335" s="515"/>
      <c r="D335" s="515"/>
      <c r="E335" s="515"/>
      <c r="F335" s="515"/>
      <c r="G335" s="515"/>
      <c r="H335" s="516" t="s">
        <v>482</v>
      </c>
      <c r="I335" s="516"/>
      <c r="J335" s="516"/>
      <c r="K335" s="516"/>
      <c r="L335" s="362" t="s">
        <v>223</v>
      </c>
      <c r="M335" s="537" t="s">
        <v>213</v>
      </c>
      <c r="N335" s="537"/>
      <c r="O335" s="537"/>
      <c r="P335" s="537"/>
      <c r="Q335" s="516" t="s">
        <v>963</v>
      </c>
      <c r="R335" s="516"/>
      <c r="S335" s="362"/>
      <c r="T335" s="363">
        <v>10915421.18</v>
      </c>
      <c r="U335" s="538">
        <v>10445271.33</v>
      </c>
      <c r="V335" s="538"/>
      <c r="W335" s="538"/>
    </row>
    <row r="336" spans="2:23" ht="23.25" customHeight="1" x14ac:dyDescent="0.25">
      <c r="B336" s="515" t="s">
        <v>964</v>
      </c>
      <c r="C336" s="515"/>
      <c r="D336" s="515"/>
      <c r="E336" s="515"/>
      <c r="F336" s="515"/>
      <c r="G336" s="515"/>
      <c r="H336" s="516" t="s">
        <v>482</v>
      </c>
      <c r="I336" s="516"/>
      <c r="J336" s="516"/>
      <c r="K336" s="516"/>
      <c r="L336" s="362" t="s">
        <v>223</v>
      </c>
      <c r="M336" s="537" t="s">
        <v>213</v>
      </c>
      <c r="N336" s="537"/>
      <c r="O336" s="537"/>
      <c r="P336" s="537"/>
      <c r="Q336" s="516" t="s">
        <v>577</v>
      </c>
      <c r="R336" s="516"/>
      <c r="S336" s="364"/>
      <c r="T336" s="363">
        <v>10915421.18</v>
      </c>
      <c r="U336" s="538">
        <v>10445271.33</v>
      </c>
      <c r="V336" s="538"/>
      <c r="W336" s="538"/>
    </row>
    <row r="337" spans="2:23" ht="34.5" customHeight="1" x14ac:dyDescent="0.25">
      <c r="B337" s="515" t="s">
        <v>830</v>
      </c>
      <c r="C337" s="515"/>
      <c r="D337" s="515"/>
      <c r="E337" s="515"/>
      <c r="F337" s="515"/>
      <c r="G337" s="515"/>
      <c r="H337" s="516" t="s">
        <v>482</v>
      </c>
      <c r="I337" s="516"/>
      <c r="J337" s="516"/>
      <c r="K337" s="516"/>
      <c r="L337" s="362" t="s">
        <v>223</v>
      </c>
      <c r="M337" s="537" t="s">
        <v>213</v>
      </c>
      <c r="N337" s="537"/>
      <c r="O337" s="537"/>
      <c r="P337" s="537"/>
      <c r="Q337" s="516" t="s">
        <v>577</v>
      </c>
      <c r="R337" s="516"/>
      <c r="S337" s="362" t="s">
        <v>739</v>
      </c>
      <c r="T337" s="363">
        <v>10915421.18</v>
      </c>
      <c r="U337" s="538">
        <v>10445271.33</v>
      </c>
      <c r="V337" s="538"/>
      <c r="W337" s="538"/>
    </row>
    <row r="338" spans="2:23" ht="15" customHeight="1" x14ac:dyDescent="0.25">
      <c r="B338" s="515" t="s">
        <v>965</v>
      </c>
      <c r="C338" s="515"/>
      <c r="D338" s="515"/>
      <c r="E338" s="515"/>
      <c r="F338" s="515"/>
      <c r="G338" s="515"/>
      <c r="H338" s="516" t="s">
        <v>482</v>
      </c>
      <c r="I338" s="516"/>
      <c r="J338" s="516"/>
      <c r="K338" s="516"/>
      <c r="L338" s="362" t="s">
        <v>223</v>
      </c>
      <c r="M338" s="537" t="s">
        <v>213</v>
      </c>
      <c r="N338" s="537"/>
      <c r="O338" s="537"/>
      <c r="P338" s="537"/>
      <c r="Q338" s="516" t="s">
        <v>966</v>
      </c>
      <c r="R338" s="516"/>
      <c r="S338" s="362"/>
      <c r="T338" s="363">
        <v>0</v>
      </c>
      <c r="U338" s="538">
        <v>0</v>
      </c>
      <c r="V338" s="538"/>
      <c r="W338" s="538"/>
    </row>
    <row r="339" spans="2:23" ht="79.5" customHeight="1" x14ac:dyDescent="0.25">
      <c r="B339" s="515" t="s">
        <v>967</v>
      </c>
      <c r="C339" s="515"/>
      <c r="D339" s="515"/>
      <c r="E339" s="515"/>
      <c r="F339" s="515"/>
      <c r="G339" s="515"/>
      <c r="H339" s="516" t="s">
        <v>482</v>
      </c>
      <c r="I339" s="516"/>
      <c r="J339" s="516"/>
      <c r="K339" s="516"/>
      <c r="L339" s="362" t="s">
        <v>223</v>
      </c>
      <c r="M339" s="537" t="s">
        <v>213</v>
      </c>
      <c r="N339" s="537"/>
      <c r="O339" s="537"/>
      <c r="P339" s="537"/>
      <c r="Q339" s="516" t="s">
        <v>968</v>
      </c>
      <c r="R339" s="516"/>
      <c r="S339" s="364"/>
      <c r="T339" s="363">
        <v>0</v>
      </c>
      <c r="U339" s="538">
        <v>0</v>
      </c>
      <c r="V339" s="538"/>
      <c r="W339" s="538"/>
    </row>
    <row r="340" spans="2:23" ht="34.5" customHeight="1" x14ac:dyDescent="0.25">
      <c r="B340" s="515" t="s">
        <v>830</v>
      </c>
      <c r="C340" s="515"/>
      <c r="D340" s="515"/>
      <c r="E340" s="515"/>
      <c r="F340" s="515"/>
      <c r="G340" s="515"/>
      <c r="H340" s="516" t="s">
        <v>482</v>
      </c>
      <c r="I340" s="516"/>
      <c r="J340" s="516"/>
      <c r="K340" s="516"/>
      <c r="L340" s="362" t="s">
        <v>223</v>
      </c>
      <c r="M340" s="537" t="s">
        <v>213</v>
      </c>
      <c r="N340" s="537"/>
      <c r="O340" s="537"/>
      <c r="P340" s="537"/>
      <c r="Q340" s="516" t="s">
        <v>968</v>
      </c>
      <c r="R340" s="516"/>
      <c r="S340" s="362" t="s">
        <v>739</v>
      </c>
      <c r="T340" s="363">
        <v>0</v>
      </c>
      <c r="U340" s="538">
        <v>0</v>
      </c>
      <c r="V340" s="538"/>
      <c r="W340" s="538"/>
    </row>
    <row r="341" spans="2:23" ht="15" customHeight="1" x14ac:dyDescent="0.25">
      <c r="B341" s="515" t="s">
        <v>969</v>
      </c>
      <c r="C341" s="515"/>
      <c r="D341" s="515"/>
      <c r="E341" s="515"/>
      <c r="F341" s="515"/>
      <c r="G341" s="515"/>
      <c r="H341" s="516" t="s">
        <v>482</v>
      </c>
      <c r="I341" s="516"/>
      <c r="J341" s="516"/>
      <c r="K341" s="516"/>
      <c r="L341" s="362" t="s">
        <v>223</v>
      </c>
      <c r="M341" s="537" t="s">
        <v>213</v>
      </c>
      <c r="N341" s="537"/>
      <c r="O341" s="537"/>
      <c r="P341" s="537"/>
      <c r="Q341" s="516" t="s">
        <v>970</v>
      </c>
      <c r="R341" s="516"/>
      <c r="S341" s="362"/>
      <c r="T341" s="363">
        <v>0</v>
      </c>
      <c r="U341" s="538">
        <v>0</v>
      </c>
      <c r="V341" s="538"/>
      <c r="W341" s="538"/>
    </row>
    <row r="342" spans="2:23" ht="45.75" customHeight="1" x14ac:dyDescent="0.25">
      <c r="B342" s="515" t="s">
        <v>971</v>
      </c>
      <c r="C342" s="515"/>
      <c r="D342" s="515"/>
      <c r="E342" s="515"/>
      <c r="F342" s="515"/>
      <c r="G342" s="515"/>
      <c r="H342" s="516" t="s">
        <v>482</v>
      </c>
      <c r="I342" s="516"/>
      <c r="J342" s="516"/>
      <c r="K342" s="516"/>
      <c r="L342" s="362" t="s">
        <v>223</v>
      </c>
      <c r="M342" s="537" t="s">
        <v>213</v>
      </c>
      <c r="N342" s="537"/>
      <c r="O342" s="537"/>
      <c r="P342" s="537"/>
      <c r="Q342" s="516" t="s">
        <v>972</v>
      </c>
      <c r="R342" s="516"/>
      <c r="S342" s="364"/>
      <c r="T342" s="363">
        <v>0</v>
      </c>
      <c r="U342" s="538">
        <v>0</v>
      </c>
      <c r="V342" s="538"/>
      <c r="W342" s="538"/>
    </row>
    <row r="343" spans="2:23" ht="34.5" customHeight="1" x14ac:dyDescent="0.25">
      <c r="B343" s="515" t="s">
        <v>830</v>
      </c>
      <c r="C343" s="515"/>
      <c r="D343" s="515"/>
      <c r="E343" s="515"/>
      <c r="F343" s="515"/>
      <c r="G343" s="515"/>
      <c r="H343" s="516" t="s">
        <v>482</v>
      </c>
      <c r="I343" s="516"/>
      <c r="J343" s="516"/>
      <c r="K343" s="516"/>
      <c r="L343" s="362" t="s">
        <v>223</v>
      </c>
      <c r="M343" s="537" t="s">
        <v>213</v>
      </c>
      <c r="N343" s="537"/>
      <c r="O343" s="537"/>
      <c r="P343" s="537"/>
      <c r="Q343" s="516" t="s">
        <v>972</v>
      </c>
      <c r="R343" s="516"/>
      <c r="S343" s="362" t="s">
        <v>739</v>
      </c>
      <c r="T343" s="363">
        <v>0</v>
      </c>
      <c r="U343" s="538">
        <v>0</v>
      </c>
      <c r="V343" s="538"/>
      <c r="W343" s="538"/>
    </row>
    <row r="344" spans="2:23" ht="57" customHeight="1" x14ac:dyDescent="0.25">
      <c r="B344" s="515" t="s">
        <v>973</v>
      </c>
      <c r="C344" s="515"/>
      <c r="D344" s="515"/>
      <c r="E344" s="515"/>
      <c r="F344" s="515"/>
      <c r="G344" s="515"/>
      <c r="H344" s="516" t="s">
        <v>482</v>
      </c>
      <c r="I344" s="516"/>
      <c r="J344" s="516"/>
      <c r="K344" s="516"/>
      <c r="L344" s="362" t="s">
        <v>223</v>
      </c>
      <c r="M344" s="537" t="s">
        <v>213</v>
      </c>
      <c r="N344" s="537"/>
      <c r="O344" s="537"/>
      <c r="P344" s="537"/>
      <c r="Q344" s="516" t="s">
        <v>974</v>
      </c>
      <c r="R344" s="516"/>
      <c r="S344" s="362"/>
      <c r="T344" s="363">
        <v>2212168.4500000002</v>
      </c>
      <c r="U344" s="538">
        <v>2033428</v>
      </c>
      <c r="V344" s="538"/>
      <c r="W344" s="538"/>
    </row>
    <row r="345" spans="2:23" ht="57" customHeight="1" x14ac:dyDescent="0.25">
      <c r="B345" s="515" t="s">
        <v>973</v>
      </c>
      <c r="C345" s="515"/>
      <c r="D345" s="515"/>
      <c r="E345" s="515"/>
      <c r="F345" s="515"/>
      <c r="G345" s="515"/>
      <c r="H345" s="516" t="s">
        <v>482</v>
      </c>
      <c r="I345" s="516"/>
      <c r="J345" s="516"/>
      <c r="K345" s="516"/>
      <c r="L345" s="362" t="s">
        <v>223</v>
      </c>
      <c r="M345" s="537" t="s">
        <v>213</v>
      </c>
      <c r="N345" s="537"/>
      <c r="O345" s="537"/>
      <c r="P345" s="537"/>
      <c r="Q345" s="516" t="s">
        <v>975</v>
      </c>
      <c r="R345" s="516"/>
      <c r="S345" s="364"/>
      <c r="T345" s="363">
        <v>2212168.4500000002</v>
      </c>
      <c r="U345" s="538">
        <v>2033428</v>
      </c>
      <c r="V345" s="538"/>
      <c r="W345" s="538"/>
    </row>
    <row r="346" spans="2:23" ht="23.25" customHeight="1" x14ac:dyDescent="0.25">
      <c r="B346" s="515" t="s">
        <v>845</v>
      </c>
      <c r="C346" s="515"/>
      <c r="D346" s="515"/>
      <c r="E346" s="515"/>
      <c r="F346" s="515"/>
      <c r="G346" s="515"/>
      <c r="H346" s="516" t="s">
        <v>482</v>
      </c>
      <c r="I346" s="516"/>
      <c r="J346" s="516"/>
      <c r="K346" s="516"/>
      <c r="L346" s="362" t="s">
        <v>223</v>
      </c>
      <c r="M346" s="537" t="s">
        <v>213</v>
      </c>
      <c r="N346" s="537"/>
      <c r="O346" s="537"/>
      <c r="P346" s="537"/>
      <c r="Q346" s="516" t="s">
        <v>975</v>
      </c>
      <c r="R346" s="516"/>
      <c r="S346" s="362" t="s">
        <v>846</v>
      </c>
      <c r="T346" s="363">
        <v>2212168.4500000002</v>
      </c>
      <c r="U346" s="538">
        <v>2033428</v>
      </c>
      <c r="V346" s="538"/>
      <c r="W346" s="538"/>
    </row>
    <row r="347" spans="2:23" ht="15" customHeight="1" x14ac:dyDescent="0.25">
      <c r="B347" s="515" t="s">
        <v>580</v>
      </c>
      <c r="C347" s="515"/>
      <c r="D347" s="515"/>
      <c r="E347" s="515"/>
      <c r="F347" s="515"/>
      <c r="G347" s="515"/>
      <c r="H347" s="516" t="s">
        <v>482</v>
      </c>
      <c r="I347" s="516"/>
      <c r="J347" s="516"/>
      <c r="K347" s="516"/>
      <c r="L347" s="362" t="s">
        <v>223</v>
      </c>
      <c r="M347" s="537" t="s">
        <v>215</v>
      </c>
      <c r="N347" s="537"/>
      <c r="O347" s="537"/>
      <c r="P347" s="537"/>
      <c r="Q347" s="516"/>
      <c r="R347" s="516"/>
      <c r="S347" s="362"/>
      <c r="T347" s="363">
        <v>81370500.299999997</v>
      </c>
      <c r="U347" s="538">
        <v>84715480.849999994</v>
      </c>
      <c r="V347" s="538"/>
      <c r="W347" s="538"/>
    </row>
    <row r="348" spans="2:23" ht="23.25" customHeight="1" x14ac:dyDescent="0.25">
      <c r="B348" s="515" t="s">
        <v>833</v>
      </c>
      <c r="C348" s="515"/>
      <c r="D348" s="515"/>
      <c r="E348" s="515"/>
      <c r="F348" s="515"/>
      <c r="G348" s="515"/>
      <c r="H348" s="516" t="s">
        <v>482</v>
      </c>
      <c r="I348" s="516"/>
      <c r="J348" s="516"/>
      <c r="K348" s="516"/>
      <c r="L348" s="362" t="s">
        <v>223</v>
      </c>
      <c r="M348" s="537" t="s">
        <v>215</v>
      </c>
      <c r="N348" s="537"/>
      <c r="O348" s="537"/>
      <c r="P348" s="537"/>
      <c r="Q348" s="516" t="s">
        <v>834</v>
      </c>
      <c r="R348" s="516"/>
      <c r="S348" s="362"/>
      <c r="T348" s="363">
        <v>81340500.299999997</v>
      </c>
      <c r="U348" s="538">
        <v>84715480.849999994</v>
      </c>
      <c r="V348" s="538"/>
      <c r="W348" s="538"/>
    </row>
    <row r="349" spans="2:23" ht="23.25" customHeight="1" x14ac:dyDescent="0.25">
      <c r="B349" s="515" t="s">
        <v>835</v>
      </c>
      <c r="C349" s="515"/>
      <c r="D349" s="515"/>
      <c r="E349" s="515"/>
      <c r="F349" s="515"/>
      <c r="G349" s="515"/>
      <c r="H349" s="516" t="s">
        <v>482</v>
      </c>
      <c r="I349" s="516"/>
      <c r="J349" s="516"/>
      <c r="K349" s="516"/>
      <c r="L349" s="362" t="s">
        <v>223</v>
      </c>
      <c r="M349" s="537" t="s">
        <v>215</v>
      </c>
      <c r="N349" s="537"/>
      <c r="O349" s="537"/>
      <c r="P349" s="537"/>
      <c r="Q349" s="516" t="s">
        <v>836</v>
      </c>
      <c r="R349" s="516"/>
      <c r="S349" s="362"/>
      <c r="T349" s="363">
        <v>6256840.1900000004</v>
      </c>
      <c r="U349" s="538">
        <v>6641965.3799999999</v>
      </c>
      <c r="V349" s="538"/>
      <c r="W349" s="538"/>
    </row>
    <row r="350" spans="2:23" ht="135.75" customHeight="1" x14ac:dyDescent="0.25">
      <c r="B350" s="515" t="s">
        <v>958</v>
      </c>
      <c r="C350" s="515"/>
      <c r="D350" s="515"/>
      <c r="E350" s="515"/>
      <c r="F350" s="515"/>
      <c r="G350" s="515"/>
      <c r="H350" s="516" t="s">
        <v>482</v>
      </c>
      <c r="I350" s="516"/>
      <c r="J350" s="516"/>
      <c r="K350" s="516"/>
      <c r="L350" s="362" t="s">
        <v>223</v>
      </c>
      <c r="M350" s="537" t="s">
        <v>215</v>
      </c>
      <c r="N350" s="537"/>
      <c r="O350" s="537"/>
      <c r="P350" s="537"/>
      <c r="Q350" s="516" t="s">
        <v>576</v>
      </c>
      <c r="R350" s="516"/>
      <c r="S350" s="364"/>
      <c r="T350" s="363">
        <v>6256840.1900000004</v>
      </c>
      <c r="U350" s="538">
        <v>6641965.3799999999</v>
      </c>
      <c r="V350" s="538"/>
      <c r="W350" s="538"/>
    </row>
    <row r="351" spans="2:23" ht="23.25" customHeight="1" x14ac:dyDescent="0.25">
      <c r="B351" s="515" t="s">
        <v>845</v>
      </c>
      <c r="C351" s="515"/>
      <c r="D351" s="515"/>
      <c r="E351" s="515"/>
      <c r="F351" s="515"/>
      <c r="G351" s="515"/>
      <c r="H351" s="516" t="s">
        <v>482</v>
      </c>
      <c r="I351" s="516"/>
      <c r="J351" s="516"/>
      <c r="K351" s="516"/>
      <c r="L351" s="362" t="s">
        <v>223</v>
      </c>
      <c r="M351" s="537" t="s">
        <v>215</v>
      </c>
      <c r="N351" s="537"/>
      <c r="O351" s="537"/>
      <c r="P351" s="537"/>
      <c r="Q351" s="516" t="s">
        <v>576</v>
      </c>
      <c r="R351" s="516"/>
      <c r="S351" s="362" t="s">
        <v>846</v>
      </c>
      <c r="T351" s="363">
        <v>5881429.7800000003</v>
      </c>
      <c r="U351" s="538">
        <v>6243447.46</v>
      </c>
      <c r="V351" s="538"/>
      <c r="W351" s="538"/>
    </row>
    <row r="352" spans="2:23" ht="34.5" customHeight="1" x14ac:dyDescent="0.25">
      <c r="B352" s="515" t="s">
        <v>830</v>
      </c>
      <c r="C352" s="515"/>
      <c r="D352" s="515"/>
      <c r="E352" s="515"/>
      <c r="F352" s="515"/>
      <c r="G352" s="515"/>
      <c r="H352" s="516" t="s">
        <v>482</v>
      </c>
      <c r="I352" s="516"/>
      <c r="J352" s="516"/>
      <c r="K352" s="516"/>
      <c r="L352" s="362" t="s">
        <v>223</v>
      </c>
      <c r="M352" s="537" t="s">
        <v>215</v>
      </c>
      <c r="N352" s="537"/>
      <c r="O352" s="537"/>
      <c r="P352" s="537"/>
      <c r="Q352" s="516" t="s">
        <v>576</v>
      </c>
      <c r="R352" s="516"/>
      <c r="S352" s="362" t="s">
        <v>739</v>
      </c>
      <c r="T352" s="363">
        <v>375410.41</v>
      </c>
      <c r="U352" s="538">
        <v>398517.92</v>
      </c>
      <c r="V352" s="538"/>
      <c r="W352" s="538"/>
    </row>
    <row r="353" spans="2:23" ht="34.5" customHeight="1" x14ac:dyDescent="0.25">
      <c r="B353" s="515" t="s">
        <v>976</v>
      </c>
      <c r="C353" s="515"/>
      <c r="D353" s="515"/>
      <c r="E353" s="515"/>
      <c r="F353" s="515"/>
      <c r="G353" s="515"/>
      <c r="H353" s="516" t="s">
        <v>482</v>
      </c>
      <c r="I353" s="516"/>
      <c r="J353" s="516"/>
      <c r="K353" s="516"/>
      <c r="L353" s="362" t="s">
        <v>223</v>
      </c>
      <c r="M353" s="537" t="s">
        <v>215</v>
      </c>
      <c r="N353" s="537"/>
      <c r="O353" s="537"/>
      <c r="P353" s="537"/>
      <c r="Q353" s="516" t="s">
        <v>977</v>
      </c>
      <c r="R353" s="516"/>
      <c r="S353" s="362"/>
      <c r="T353" s="363">
        <v>75083660.109999999</v>
      </c>
      <c r="U353" s="538">
        <v>78073515.469999999</v>
      </c>
      <c r="V353" s="538"/>
      <c r="W353" s="538"/>
    </row>
    <row r="354" spans="2:23" ht="68.25" customHeight="1" x14ac:dyDescent="0.25">
      <c r="B354" s="515" t="s">
        <v>581</v>
      </c>
      <c r="C354" s="515"/>
      <c r="D354" s="515"/>
      <c r="E354" s="515"/>
      <c r="F354" s="515"/>
      <c r="G354" s="515"/>
      <c r="H354" s="516" t="s">
        <v>482</v>
      </c>
      <c r="I354" s="516"/>
      <c r="J354" s="516"/>
      <c r="K354" s="516"/>
      <c r="L354" s="362" t="s">
        <v>223</v>
      </c>
      <c r="M354" s="537" t="s">
        <v>215</v>
      </c>
      <c r="N354" s="537"/>
      <c r="O354" s="537"/>
      <c r="P354" s="537"/>
      <c r="Q354" s="516" t="s">
        <v>582</v>
      </c>
      <c r="R354" s="516"/>
      <c r="S354" s="364"/>
      <c r="T354" s="363">
        <v>54769648.119999997</v>
      </c>
      <c r="U354" s="538">
        <v>56958244.039999999</v>
      </c>
      <c r="V354" s="538"/>
      <c r="W354" s="538"/>
    </row>
    <row r="355" spans="2:23" ht="23.25" customHeight="1" x14ac:dyDescent="0.25">
      <c r="B355" s="515" t="s">
        <v>845</v>
      </c>
      <c r="C355" s="515"/>
      <c r="D355" s="515"/>
      <c r="E355" s="515"/>
      <c r="F355" s="515"/>
      <c r="G355" s="515"/>
      <c r="H355" s="516" t="s">
        <v>482</v>
      </c>
      <c r="I355" s="516"/>
      <c r="J355" s="516"/>
      <c r="K355" s="516"/>
      <c r="L355" s="362" t="s">
        <v>223</v>
      </c>
      <c r="M355" s="537" t="s">
        <v>215</v>
      </c>
      <c r="N355" s="537"/>
      <c r="O355" s="537"/>
      <c r="P355" s="537"/>
      <c r="Q355" s="516" t="s">
        <v>582</v>
      </c>
      <c r="R355" s="516"/>
      <c r="S355" s="362" t="s">
        <v>846</v>
      </c>
      <c r="T355" s="363">
        <v>50112734.439999998</v>
      </c>
      <c r="U355" s="538">
        <v>52118333.810000002</v>
      </c>
      <c r="V355" s="538"/>
      <c r="W355" s="538"/>
    </row>
    <row r="356" spans="2:23" ht="34.5" customHeight="1" x14ac:dyDescent="0.25">
      <c r="B356" s="515" t="s">
        <v>830</v>
      </c>
      <c r="C356" s="515"/>
      <c r="D356" s="515"/>
      <c r="E356" s="515"/>
      <c r="F356" s="515"/>
      <c r="G356" s="515"/>
      <c r="H356" s="516" t="s">
        <v>482</v>
      </c>
      <c r="I356" s="516"/>
      <c r="J356" s="516"/>
      <c r="K356" s="516"/>
      <c r="L356" s="362" t="s">
        <v>223</v>
      </c>
      <c r="M356" s="537" t="s">
        <v>215</v>
      </c>
      <c r="N356" s="537"/>
      <c r="O356" s="537"/>
      <c r="P356" s="537"/>
      <c r="Q356" s="516" t="s">
        <v>582</v>
      </c>
      <c r="R356" s="516"/>
      <c r="S356" s="362" t="s">
        <v>739</v>
      </c>
      <c r="T356" s="363">
        <v>4559433.68</v>
      </c>
      <c r="U356" s="538">
        <v>4737811.03</v>
      </c>
      <c r="V356" s="538"/>
      <c r="W356" s="538"/>
    </row>
    <row r="357" spans="2:23" ht="15" customHeight="1" x14ac:dyDescent="0.25">
      <c r="B357" s="515" t="s">
        <v>831</v>
      </c>
      <c r="C357" s="515"/>
      <c r="D357" s="515"/>
      <c r="E357" s="515"/>
      <c r="F357" s="515"/>
      <c r="G357" s="515"/>
      <c r="H357" s="516" t="s">
        <v>482</v>
      </c>
      <c r="I357" s="516"/>
      <c r="J357" s="516"/>
      <c r="K357" s="516"/>
      <c r="L357" s="362" t="s">
        <v>223</v>
      </c>
      <c r="M357" s="537" t="s">
        <v>215</v>
      </c>
      <c r="N357" s="537"/>
      <c r="O357" s="537"/>
      <c r="P357" s="537"/>
      <c r="Q357" s="516" t="s">
        <v>582</v>
      </c>
      <c r="R357" s="516"/>
      <c r="S357" s="362" t="s">
        <v>822</v>
      </c>
      <c r="T357" s="363">
        <v>97480</v>
      </c>
      <c r="U357" s="538">
        <v>102099.2</v>
      </c>
      <c r="V357" s="538"/>
      <c r="W357" s="538"/>
    </row>
    <row r="358" spans="2:23" ht="68.25" customHeight="1" x14ac:dyDescent="0.25">
      <c r="B358" s="515" t="s">
        <v>978</v>
      </c>
      <c r="C358" s="515"/>
      <c r="D358" s="515"/>
      <c r="E358" s="515"/>
      <c r="F358" s="515"/>
      <c r="G358" s="515"/>
      <c r="H358" s="516" t="s">
        <v>482</v>
      </c>
      <c r="I358" s="516"/>
      <c r="J358" s="516"/>
      <c r="K358" s="516"/>
      <c r="L358" s="362" t="s">
        <v>223</v>
      </c>
      <c r="M358" s="537" t="s">
        <v>215</v>
      </c>
      <c r="N358" s="537"/>
      <c r="O358" s="537"/>
      <c r="P358" s="537"/>
      <c r="Q358" s="516" t="s">
        <v>979</v>
      </c>
      <c r="R358" s="516"/>
      <c r="S358" s="364"/>
      <c r="T358" s="363">
        <v>0</v>
      </c>
      <c r="U358" s="538">
        <v>0</v>
      </c>
      <c r="V358" s="538"/>
      <c r="W358" s="538"/>
    </row>
    <row r="359" spans="2:23" ht="34.5" customHeight="1" x14ac:dyDescent="0.25">
      <c r="B359" s="515" t="s">
        <v>830</v>
      </c>
      <c r="C359" s="515"/>
      <c r="D359" s="515"/>
      <c r="E359" s="515"/>
      <c r="F359" s="515"/>
      <c r="G359" s="515"/>
      <c r="H359" s="516" t="s">
        <v>482</v>
      </c>
      <c r="I359" s="516"/>
      <c r="J359" s="516"/>
      <c r="K359" s="516"/>
      <c r="L359" s="362" t="s">
        <v>223</v>
      </c>
      <c r="M359" s="537" t="s">
        <v>215</v>
      </c>
      <c r="N359" s="537"/>
      <c r="O359" s="537"/>
      <c r="P359" s="537"/>
      <c r="Q359" s="516" t="s">
        <v>979</v>
      </c>
      <c r="R359" s="516"/>
      <c r="S359" s="362" t="s">
        <v>739</v>
      </c>
      <c r="T359" s="363">
        <v>0</v>
      </c>
      <c r="U359" s="538">
        <v>0</v>
      </c>
      <c r="V359" s="538"/>
      <c r="W359" s="538"/>
    </row>
    <row r="360" spans="2:23" ht="90.75" customHeight="1" x14ac:dyDescent="0.25">
      <c r="B360" s="515" t="s">
        <v>578</v>
      </c>
      <c r="C360" s="515"/>
      <c r="D360" s="515"/>
      <c r="E360" s="515"/>
      <c r="F360" s="515"/>
      <c r="G360" s="515"/>
      <c r="H360" s="516" t="s">
        <v>482</v>
      </c>
      <c r="I360" s="516"/>
      <c r="J360" s="516"/>
      <c r="K360" s="516"/>
      <c r="L360" s="362" t="s">
        <v>223</v>
      </c>
      <c r="M360" s="537" t="s">
        <v>215</v>
      </c>
      <c r="N360" s="537"/>
      <c r="O360" s="537"/>
      <c r="P360" s="537"/>
      <c r="Q360" s="516" t="s">
        <v>579</v>
      </c>
      <c r="R360" s="516"/>
      <c r="S360" s="364"/>
      <c r="T360" s="363">
        <v>3923070.6</v>
      </c>
      <c r="U360" s="538">
        <v>4075452.4</v>
      </c>
      <c r="V360" s="538"/>
      <c r="W360" s="538"/>
    </row>
    <row r="361" spans="2:23" ht="23.25" customHeight="1" x14ac:dyDescent="0.25">
      <c r="B361" s="515" t="s">
        <v>845</v>
      </c>
      <c r="C361" s="515"/>
      <c r="D361" s="515"/>
      <c r="E361" s="515"/>
      <c r="F361" s="515"/>
      <c r="G361" s="515"/>
      <c r="H361" s="516" t="s">
        <v>482</v>
      </c>
      <c r="I361" s="516"/>
      <c r="J361" s="516"/>
      <c r="K361" s="516"/>
      <c r="L361" s="362" t="s">
        <v>223</v>
      </c>
      <c r="M361" s="537" t="s">
        <v>215</v>
      </c>
      <c r="N361" s="537"/>
      <c r="O361" s="537"/>
      <c r="P361" s="537"/>
      <c r="Q361" s="516" t="s">
        <v>579</v>
      </c>
      <c r="R361" s="516"/>
      <c r="S361" s="362" t="s">
        <v>846</v>
      </c>
      <c r="T361" s="363">
        <v>2694891.79</v>
      </c>
      <c r="U361" s="538">
        <v>2799568.67</v>
      </c>
      <c r="V361" s="538"/>
      <c r="W361" s="538"/>
    </row>
    <row r="362" spans="2:23" ht="23.25" customHeight="1" x14ac:dyDescent="0.25">
      <c r="B362" s="515" t="s">
        <v>848</v>
      </c>
      <c r="C362" s="515"/>
      <c r="D362" s="515"/>
      <c r="E362" s="515"/>
      <c r="F362" s="515"/>
      <c r="G362" s="515"/>
      <c r="H362" s="516" t="s">
        <v>482</v>
      </c>
      <c r="I362" s="516"/>
      <c r="J362" s="516"/>
      <c r="K362" s="516"/>
      <c r="L362" s="362" t="s">
        <v>223</v>
      </c>
      <c r="M362" s="537" t="s">
        <v>215</v>
      </c>
      <c r="N362" s="537"/>
      <c r="O362" s="537"/>
      <c r="P362" s="537"/>
      <c r="Q362" s="516" t="s">
        <v>579</v>
      </c>
      <c r="R362" s="516"/>
      <c r="S362" s="362" t="s">
        <v>849</v>
      </c>
      <c r="T362" s="363">
        <v>1228178.81</v>
      </c>
      <c r="U362" s="538">
        <v>1275883.73</v>
      </c>
      <c r="V362" s="538"/>
      <c r="W362" s="538"/>
    </row>
    <row r="363" spans="2:23" ht="15" customHeight="1" x14ac:dyDescent="0.25">
      <c r="B363" s="515" t="s">
        <v>980</v>
      </c>
      <c r="C363" s="515"/>
      <c r="D363" s="515"/>
      <c r="E363" s="515"/>
      <c r="F363" s="515"/>
      <c r="G363" s="515"/>
      <c r="H363" s="516" t="s">
        <v>482</v>
      </c>
      <c r="I363" s="516"/>
      <c r="J363" s="516"/>
      <c r="K363" s="516"/>
      <c r="L363" s="362" t="s">
        <v>223</v>
      </c>
      <c r="M363" s="537" t="s">
        <v>215</v>
      </c>
      <c r="N363" s="537"/>
      <c r="O363" s="537"/>
      <c r="P363" s="537"/>
      <c r="Q363" s="516" t="s">
        <v>980</v>
      </c>
      <c r="R363" s="516"/>
      <c r="S363" s="362"/>
      <c r="T363" s="363">
        <v>16390941.390000001</v>
      </c>
      <c r="U363" s="538">
        <v>17039819.030000001</v>
      </c>
      <c r="V363" s="538"/>
      <c r="W363" s="538"/>
    </row>
    <row r="364" spans="2:23" ht="34.5" customHeight="1" x14ac:dyDescent="0.25">
      <c r="B364" s="515" t="s">
        <v>583</v>
      </c>
      <c r="C364" s="515"/>
      <c r="D364" s="515"/>
      <c r="E364" s="515"/>
      <c r="F364" s="515"/>
      <c r="G364" s="515"/>
      <c r="H364" s="516" t="s">
        <v>482</v>
      </c>
      <c r="I364" s="516"/>
      <c r="J364" s="516"/>
      <c r="K364" s="516"/>
      <c r="L364" s="362" t="s">
        <v>223</v>
      </c>
      <c r="M364" s="537" t="s">
        <v>215</v>
      </c>
      <c r="N364" s="537"/>
      <c r="O364" s="537"/>
      <c r="P364" s="537"/>
      <c r="Q364" s="516" t="s">
        <v>584</v>
      </c>
      <c r="R364" s="516"/>
      <c r="S364" s="364"/>
      <c r="T364" s="363">
        <v>16390941.390000001</v>
      </c>
      <c r="U364" s="538">
        <v>17039819.030000001</v>
      </c>
      <c r="V364" s="538"/>
      <c r="W364" s="538"/>
    </row>
    <row r="365" spans="2:23" ht="23.25" customHeight="1" x14ac:dyDescent="0.25">
      <c r="B365" s="515" t="s">
        <v>845</v>
      </c>
      <c r="C365" s="515"/>
      <c r="D365" s="515"/>
      <c r="E365" s="515"/>
      <c r="F365" s="515"/>
      <c r="G365" s="515"/>
      <c r="H365" s="516" t="s">
        <v>482</v>
      </c>
      <c r="I365" s="516"/>
      <c r="J365" s="516"/>
      <c r="K365" s="516"/>
      <c r="L365" s="362" t="s">
        <v>223</v>
      </c>
      <c r="M365" s="537" t="s">
        <v>215</v>
      </c>
      <c r="N365" s="537"/>
      <c r="O365" s="537"/>
      <c r="P365" s="537"/>
      <c r="Q365" s="516" t="s">
        <v>584</v>
      </c>
      <c r="R365" s="516"/>
      <c r="S365" s="362" t="s">
        <v>846</v>
      </c>
      <c r="T365" s="363">
        <v>13617577.1</v>
      </c>
      <c r="U365" s="538">
        <v>14162280.189999999</v>
      </c>
      <c r="V365" s="538"/>
      <c r="W365" s="538"/>
    </row>
    <row r="366" spans="2:23" ht="34.5" customHeight="1" x14ac:dyDescent="0.25">
      <c r="B366" s="515" t="s">
        <v>830</v>
      </c>
      <c r="C366" s="515"/>
      <c r="D366" s="515"/>
      <c r="E366" s="515"/>
      <c r="F366" s="515"/>
      <c r="G366" s="515"/>
      <c r="H366" s="516" t="s">
        <v>482</v>
      </c>
      <c r="I366" s="516"/>
      <c r="J366" s="516"/>
      <c r="K366" s="516"/>
      <c r="L366" s="362" t="s">
        <v>223</v>
      </c>
      <c r="M366" s="537" t="s">
        <v>215</v>
      </c>
      <c r="N366" s="537"/>
      <c r="O366" s="537"/>
      <c r="P366" s="537"/>
      <c r="Q366" s="516" t="s">
        <v>584</v>
      </c>
      <c r="R366" s="516"/>
      <c r="S366" s="362" t="s">
        <v>739</v>
      </c>
      <c r="T366" s="363">
        <v>2752564.29</v>
      </c>
      <c r="U366" s="538">
        <v>2855906.84</v>
      </c>
      <c r="V366" s="538"/>
      <c r="W366" s="538"/>
    </row>
    <row r="367" spans="2:23" ht="15" customHeight="1" x14ac:dyDescent="0.25">
      <c r="B367" s="515" t="s">
        <v>831</v>
      </c>
      <c r="C367" s="515"/>
      <c r="D367" s="515"/>
      <c r="E367" s="515"/>
      <c r="F367" s="515"/>
      <c r="G367" s="515"/>
      <c r="H367" s="516" t="s">
        <v>482</v>
      </c>
      <c r="I367" s="516"/>
      <c r="J367" s="516"/>
      <c r="K367" s="516"/>
      <c r="L367" s="362" t="s">
        <v>223</v>
      </c>
      <c r="M367" s="537" t="s">
        <v>215</v>
      </c>
      <c r="N367" s="537"/>
      <c r="O367" s="537"/>
      <c r="P367" s="537"/>
      <c r="Q367" s="516" t="s">
        <v>584</v>
      </c>
      <c r="R367" s="516"/>
      <c r="S367" s="362" t="s">
        <v>822</v>
      </c>
      <c r="T367" s="363">
        <v>20800</v>
      </c>
      <c r="U367" s="538">
        <v>21632</v>
      </c>
      <c r="V367" s="538"/>
      <c r="W367" s="538"/>
    </row>
    <row r="368" spans="2:23" ht="34.5" customHeight="1" x14ac:dyDescent="0.25">
      <c r="B368" s="515" t="s">
        <v>991</v>
      </c>
      <c r="C368" s="515"/>
      <c r="D368" s="515"/>
      <c r="E368" s="515"/>
      <c r="F368" s="515"/>
      <c r="G368" s="515"/>
      <c r="H368" s="516" t="s">
        <v>482</v>
      </c>
      <c r="I368" s="516"/>
      <c r="J368" s="516"/>
      <c r="K368" s="516"/>
      <c r="L368" s="362" t="s">
        <v>223</v>
      </c>
      <c r="M368" s="537" t="s">
        <v>215</v>
      </c>
      <c r="N368" s="537"/>
      <c r="O368" s="537"/>
      <c r="P368" s="537"/>
      <c r="Q368" s="516" t="s">
        <v>992</v>
      </c>
      <c r="R368" s="516"/>
      <c r="S368" s="362"/>
      <c r="T368" s="363">
        <v>30000</v>
      </c>
      <c r="U368" s="538">
        <v>0</v>
      </c>
      <c r="V368" s="538"/>
      <c r="W368" s="538"/>
    </row>
    <row r="369" spans="2:23" ht="34.5" customHeight="1" x14ac:dyDescent="0.25">
      <c r="B369" s="515" t="s">
        <v>993</v>
      </c>
      <c r="C369" s="515"/>
      <c r="D369" s="515"/>
      <c r="E369" s="515"/>
      <c r="F369" s="515"/>
      <c r="G369" s="515"/>
      <c r="H369" s="516" t="s">
        <v>482</v>
      </c>
      <c r="I369" s="516"/>
      <c r="J369" s="516"/>
      <c r="K369" s="516"/>
      <c r="L369" s="362" t="s">
        <v>223</v>
      </c>
      <c r="M369" s="537" t="s">
        <v>215</v>
      </c>
      <c r="N369" s="537"/>
      <c r="O369" s="537"/>
      <c r="P369" s="537"/>
      <c r="Q369" s="516" t="s">
        <v>994</v>
      </c>
      <c r="R369" s="516"/>
      <c r="S369" s="362"/>
      <c r="T369" s="363">
        <v>30000</v>
      </c>
      <c r="U369" s="538">
        <v>0</v>
      </c>
      <c r="V369" s="538"/>
      <c r="W369" s="538"/>
    </row>
    <row r="370" spans="2:23" ht="68.25" customHeight="1" x14ac:dyDescent="0.25">
      <c r="B370" s="515" t="s">
        <v>995</v>
      </c>
      <c r="C370" s="515"/>
      <c r="D370" s="515"/>
      <c r="E370" s="515"/>
      <c r="F370" s="515"/>
      <c r="G370" s="515"/>
      <c r="H370" s="516" t="s">
        <v>482</v>
      </c>
      <c r="I370" s="516"/>
      <c r="J370" s="516"/>
      <c r="K370" s="516"/>
      <c r="L370" s="362" t="s">
        <v>223</v>
      </c>
      <c r="M370" s="537" t="s">
        <v>215</v>
      </c>
      <c r="N370" s="537"/>
      <c r="O370" s="537"/>
      <c r="P370" s="537"/>
      <c r="Q370" s="516" t="s">
        <v>611</v>
      </c>
      <c r="R370" s="516"/>
      <c r="S370" s="364"/>
      <c r="T370" s="363">
        <v>30000</v>
      </c>
      <c r="U370" s="538">
        <v>0</v>
      </c>
      <c r="V370" s="538"/>
      <c r="W370" s="538"/>
    </row>
    <row r="371" spans="2:23" ht="15" customHeight="1" x14ac:dyDescent="0.25">
      <c r="B371" s="515" t="s">
        <v>1038</v>
      </c>
      <c r="C371" s="515"/>
      <c r="D371" s="515"/>
      <c r="E371" s="515"/>
      <c r="F371" s="515"/>
      <c r="G371" s="515"/>
      <c r="H371" s="516" t="s">
        <v>482</v>
      </c>
      <c r="I371" s="516"/>
      <c r="J371" s="516"/>
      <c r="K371" s="516"/>
      <c r="L371" s="362" t="s">
        <v>223</v>
      </c>
      <c r="M371" s="537" t="s">
        <v>215</v>
      </c>
      <c r="N371" s="537"/>
      <c r="O371" s="537"/>
      <c r="P371" s="537"/>
      <c r="Q371" s="516" t="s">
        <v>611</v>
      </c>
      <c r="R371" s="516"/>
      <c r="S371" s="362" t="s">
        <v>1039</v>
      </c>
      <c r="T371" s="363">
        <v>30000</v>
      </c>
      <c r="U371" s="538">
        <v>0</v>
      </c>
      <c r="V371" s="538"/>
      <c r="W371" s="538"/>
    </row>
    <row r="372" spans="2:23" ht="23.25" customHeight="1" x14ac:dyDescent="0.25">
      <c r="B372" s="515" t="s">
        <v>257</v>
      </c>
      <c r="C372" s="515"/>
      <c r="D372" s="515"/>
      <c r="E372" s="515"/>
      <c r="F372" s="515"/>
      <c r="G372" s="515"/>
      <c r="H372" s="516" t="s">
        <v>482</v>
      </c>
      <c r="I372" s="516"/>
      <c r="J372" s="516"/>
      <c r="K372" s="516"/>
      <c r="L372" s="362" t="s">
        <v>223</v>
      </c>
      <c r="M372" s="537" t="s">
        <v>219</v>
      </c>
      <c r="N372" s="537"/>
      <c r="O372" s="537"/>
      <c r="P372" s="537"/>
      <c r="Q372" s="516"/>
      <c r="R372" s="516"/>
      <c r="S372" s="362"/>
      <c r="T372" s="363">
        <v>426247.87</v>
      </c>
      <c r="U372" s="538">
        <v>443810.26</v>
      </c>
      <c r="V372" s="538"/>
      <c r="W372" s="538"/>
    </row>
    <row r="373" spans="2:23" ht="23.25" customHeight="1" x14ac:dyDescent="0.25">
      <c r="B373" s="515" t="s">
        <v>833</v>
      </c>
      <c r="C373" s="515"/>
      <c r="D373" s="515"/>
      <c r="E373" s="515"/>
      <c r="F373" s="515"/>
      <c r="G373" s="515"/>
      <c r="H373" s="516" t="s">
        <v>482</v>
      </c>
      <c r="I373" s="516"/>
      <c r="J373" s="516"/>
      <c r="K373" s="516"/>
      <c r="L373" s="362" t="s">
        <v>223</v>
      </c>
      <c r="M373" s="537" t="s">
        <v>219</v>
      </c>
      <c r="N373" s="537"/>
      <c r="O373" s="537"/>
      <c r="P373" s="537"/>
      <c r="Q373" s="516" t="s">
        <v>834</v>
      </c>
      <c r="R373" s="516"/>
      <c r="S373" s="362"/>
      <c r="T373" s="363">
        <v>75000</v>
      </c>
      <c r="U373" s="538">
        <v>75000</v>
      </c>
      <c r="V373" s="538"/>
      <c r="W373" s="538"/>
    </row>
    <row r="374" spans="2:23" ht="23.25" customHeight="1" x14ac:dyDescent="0.25">
      <c r="B374" s="515" t="s">
        <v>843</v>
      </c>
      <c r="C374" s="515"/>
      <c r="D374" s="515"/>
      <c r="E374" s="515"/>
      <c r="F374" s="515"/>
      <c r="G374" s="515"/>
      <c r="H374" s="516" t="s">
        <v>482</v>
      </c>
      <c r="I374" s="516"/>
      <c r="J374" s="516"/>
      <c r="K374" s="516"/>
      <c r="L374" s="362" t="s">
        <v>223</v>
      </c>
      <c r="M374" s="537" t="s">
        <v>219</v>
      </c>
      <c r="N374" s="537"/>
      <c r="O374" s="537"/>
      <c r="P374" s="537"/>
      <c r="Q374" s="516" t="s">
        <v>844</v>
      </c>
      <c r="R374" s="516"/>
      <c r="S374" s="362"/>
      <c r="T374" s="363">
        <v>75000</v>
      </c>
      <c r="U374" s="538">
        <v>75000</v>
      </c>
      <c r="V374" s="538"/>
      <c r="W374" s="538"/>
    </row>
    <row r="375" spans="2:23" ht="102" customHeight="1" x14ac:dyDescent="0.25">
      <c r="B375" s="515" t="s">
        <v>585</v>
      </c>
      <c r="C375" s="515"/>
      <c r="D375" s="515"/>
      <c r="E375" s="515"/>
      <c r="F375" s="515"/>
      <c r="G375" s="515"/>
      <c r="H375" s="516" t="s">
        <v>482</v>
      </c>
      <c r="I375" s="516"/>
      <c r="J375" s="516"/>
      <c r="K375" s="516"/>
      <c r="L375" s="362" t="s">
        <v>223</v>
      </c>
      <c r="M375" s="537" t="s">
        <v>219</v>
      </c>
      <c r="N375" s="537"/>
      <c r="O375" s="537"/>
      <c r="P375" s="537"/>
      <c r="Q375" s="516" t="s">
        <v>586</v>
      </c>
      <c r="R375" s="516"/>
      <c r="S375" s="364"/>
      <c r="T375" s="363">
        <v>75000</v>
      </c>
      <c r="U375" s="538">
        <v>75000</v>
      </c>
      <c r="V375" s="538"/>
      <c r="W375" s="538"/>
    </row>
    <row r="376" spans="2:23" ht="34.5" customHeight="1" x14ac:dyDescent="0.25">
      <c r="B376" s="515" t="s">
        <v>830</v>
      </c>
      <c r="C376" s="515"/>
      <c r="D376" s="515"/>
      <c r="E376" s="515"/>
      <c r="F376" s="515"/>
      <c r="G376" s="515"/>
      <c r="H376" s="516" t="s">
        <v>482</v>
      </c>
      <c r="I376" s="516"/>
      <c r="J376" s="516"/>
      <c r="K376" s="516"/>
      <c r="L376" s="362" t="s">
        <v>223</v>
      </c>
      <c r="M376" s="537" t="s">
        <v>219</v>
      </c>
      <c r="N376" s="537"/>
      <c r="O376" s="537"/>
      <c r="P376" s="537"/>
      <c r="Q376" s="516" t="s">
        <v>586</v>
      </c>
      <c r="R376" s="516"/>
      <c r="S376" s="362" t="s">
        <v>739</v>
      </c>
      <c r="T376" s="363">
        <v>75000</v>
      </c>
      <c r="U376" s="538">
        <v>75000</v>
      </c>
      <c r="V376" s="538"/>
      <c r="W376" s="538"/>
    </row>
    <row r="377" spans="2:23" ht="68.25" customHeight="1" x14ac:dyDescent="0.25">
      <c r="B377" s="515" t="s">
        <v>981</v>
      </c>
      <c r="C377" s="515"/>
      <c r="D377" s="515"/>
      <c r="E377" s="515"/>
      <c r="F377" s="515"/>
      <c r="G377" s="515"/>
      <c r="H377" s="516" t="s">
        <v>482</v>
      </c>
      <c r="I377" s="516"/>
      <c r="J377" s="516"/>
      <c r="K377" s="516"/>
      <c r="L377" s="362" t="s">
        <v>223</v>
      </c>
      <c r="M377" s="537" t="s">
        <v>219</v>
      </c>
      <c r="N377" s="537"/>
      <c r="O377" s="537"/>
      <c r="P377" s="537"/>
      <c r="Q377" s="516" t="s">
        <v>982</v>
      </c>
      <c r="R377" s="516"/>
      <c r="S377" s="362"/>
      <c r="T377" s="363">
        <v>351247.87</v>
      </c>
      <c r="U377" s="538">
        <v>368810.26</v>
      </c>
      <c r="V377" s="538"/>
      <c r="W377" s="538"/>
    </row>
    <row r="378" spans="2:23" ht="68.25" customHeight="1" x14ac:dyDescent="0.25">
      <c r="B378" s="515" t="s">
        <v>983</v>
      </c>
      <c r="C378" s="515"/>
      <c r="D378" s="515"/>
      <c r="E378" s="515"/>
      <c r="F378" s="515"/>
      <c r="G378" s="515"/>
      <c r="H378" s="516" t="s">
        <v>482</v>
      </c>
      <c r="I378" s="516"/>
      <c r="J378" s="516"/>
      <c r="K378" s="516"/>
      <c r="L378" s="362" t="s">
        <v>223</v>
      </c>
      <c r="M378" s="537" t="s">
        <v>219</v>
      </c>
      <c r="N378" s="537"/>
      <c r="O378" s="537"/>
      <c r="P378" s="537"/>
      <c r="Q378" s="516" t="s">
        <v>984</v>
      </c>
      <c r="R378" s="516"/>
      <c r="S378" s="362"/>
      <c r="T378" s="363">
        <v>351247.87</v>
      </c>
      <c r="U378" s="538">
        <v>368810.26</v>
      </c>
      <c r="V378" s="538"/>
      <c r="W378" s="538"/>
    </row>
    <row r="379" spans="2:23" ht="79.5" customHeight="1" x14ac:dyDescent="0.25">
      <c r="B379" s="515" t="s">
        <v>985</v>
      </c>
      <c r="C379" s="515"/>
      <c r="D379" s="515"/>
      <c r="E379" s="515"/>
      <c r="F379" s="515"/>
      <c r="G379" s="515"/>
      <c r="H379" s="516" t="s">
        <v>482</v>
      </c>
      <c r="I379" s="516"/>
      <c r="J379" s="516"/>
      <c r="K379" s="516"/>
      <c r="L379" s="362" t="s">
        <v>223</v>
      </c>
      <c r="M379" s="537" t="s">
        <v>219</v>
      </c>
      <c r="N379" s="537"/>
      <c r="O379" s="537"/>
      <c r="P379" s="537"/>
      <c r="Q379" s="516" t="s">
        <v>638</v>
      </c>
      <c r="R379" s="516"/>
      <c r="S379" s="364"/>
      <c r="T379" s="363">
        <v>351247.87</v>
      </c>
      <c r="U379" s="538">
        <v>368810.26</v>
      </c>
      <c r="V379" s="538"/>
      <c r="W379" s="538"/>
    </row>
    <row r="380" spans="2:23" ht="34.5" customHeight="1" x14ac:dyDescent="0.25">
      <c r="B380" s="515" t="s">
        <v>830</v>
      </c>
      <c r="C380" s="515"/>
      <c r="D380" s="515"/>
      <c r="E380" s="515"/>
      <c r="F380" s="515"/>
      <c r="G380" s="515"/>
      <c r="H380" s="516" t="s">
        <v>482</v>
      </c>
      <c r="I380" s="516"/>
      <c r="J380" s="516"/>
      <c r="K380" s="516"/>
      <c r="L380" s="362" t="s">
        <v>223</v>
      </c>
      <c r="M380" s="537" t="s">
        <v>219</v>
      </c>
      <c r="N380" s="537"/>
      <c r="O380" s="537"/>
      <c r="P380" s="537"/>
      <c r="Q380" s="516" t="s">
        <v>638</v>
      </c>
      <c r="R380" s="516"/>
      <c r="S380" s="362" t="s">
        <v>739</v>
      </c>
      <c r="T380" s="363">
        <v>351247.87</v>
      </c>
      <c r="U380" s="538">
        <v>368810.26</v>
      </c>
      <c r="V380" s="538"/>
      <c r="W380" s="538"/>
    </row>
    <row r="381" spans="2:23" ht="15" customHeight="1" x14ac:dyDescent="0.25">
      <c r="B381" s="515" t="s">
        <v>589</v>
      </c>
      <c r="C381" s="515"/>
      <c r="D381" s="515"/>
      <c r="E381" s="515"/>
      <c r="F381" s="515"/>
      <c r="G381" s="515"/>
      <c r="H381" s="516" t="s">
        <v>482</v>
      </c>
      <c r="I381" s="516"/>
      <c r="J381" s="516"/>
      <c r="K381" s="516"/>
      <c r="L381" s="362" t="s">
        <v>223</v>
      </c>
      <c r="M381" s="537" t="s">
        <v>223</v>
      </c>
      <c r="N381" s="537"/>
      <c r="O381" s="537"/>
      <c r="P381" s="537"/>
      <c r="Q381" s="516"/>
      <c r="R381" s="516"/>
      <c r="S381" s="362"/>
      <c r="T381" s="363">
        <v>4341475.62</v>
      </c>
      <c r="U381" s="538">
        <v>4341475.62</v>
      </c>
      <c r="V381" s="538"/>
      <c r="W381" s="538"/>
    </row>
    <row r="382" spans="2:23" ht="23.25" customHeight="1" x14ac:dyDescent="0.25">
      <c r="B382" s="515" t="s">
        <v>833</v>
      </c>
      <c r="C382" s="515"/>
      <c r="D382" s="515"/>
      <c r="E382" s="515"/>
      <c r="F382" s="515"/>
      <c r="G382" s="515"/>
      <c r="H382" s="516" t="s">
        <v>482</v>
      </c>
      <c r="I382" s="516"/>
      <c r="J382" s="516"/>
      <c r="K382" s="516"/>
      <c r="L382" s="362" t="s">
        <v>223</v>
      </c>
      <c r="M382" s="537" t="s">
        <v>223</v>
      </c>
      <c r="N382" s="537"/>
      <c r="O382" s="537"/>
      <c r="P382" s="537"/>
      <c r="Q382" s="516" t="s">
        <v>834</v>
      </c>
      <c r="R382" s="516"/>
      <c r="S382" s="362"/>
      <c r="T382" s="363">
        <v>4341475.62</v>
      </c>
      <c r="U382" s="538">
        <v>4341475.62</v>
      </c>
      <c r="V382" s="538"/>
      <c r="W382" s="538"/>
    </row>
    <row r="383" spans="2:23" ht="23.25" customHeight="1" x14ac:dyDescent="0.25">
      <c r="B383" s="515" t="s">
        <v>843</v>
      </c>
      <c r="C383" s="515"/>
      <c r="D383" s="515"/>
      <c r="E383" s="515"/>
      <c r="F383" s="515"/>
      <c r="G383" s="515"/>
      <c r="H383" s="516" t="s">
        <v>482</v>
      </c>
      <c r="I383" s="516"/>
      <c r="J383" s="516"/>
      <c r="K383" s="516"/>
      <c r="L383" s="362" t="s">
        <v>223</v>
      </c>
      <c r="M383" s="537" t="s">
        <v>223</v>
      </c>
      <c r="N383" s="537"/>
      <c r="O383" s="537"/>
      <c r="P383" s="537"/>
      <c r="Q383" s="516" t="s">
        <v>844</v>
      </c>
      <c r="R383" s="516"/>
      <c r="S383" s="362"/>
      <c r="T383" s="363">
        <v>4341475.62</v>
      </c>
      <c r="U383" s="538">
        <v>4341475.62</v>
      </c>
      <c r="V383" s="538"/>
      <c r="W383" s="538"/>
    </row>
    <row r="384" spans="2:23" ht="23.25" customHeight="1" x14ac:dyDescent="0.25">
      <c r="B384" s="515" t="s">
        <v>590</v>
      </c>
      <c r="C384" s="515"/>
      <c r="D384" s="515"/>
      <c r="E384" s="515"/>
      <c r="F384" s="515"/>
      <c r="G384" s="515"/>
      <c r="H384" s="516" t="s">
        <v>482</v>
      </c>
      <c r="I384" s="516"/>
      <c r="J384" s="516"/>
      <c r="K384" s="516"/>
      <c r="L384" s="362" t="s">
        <v>223</v>
      </c>
      <c r="M384" s="537" t="s">
        <v>223</v>
      </c>
      <c r="N384" s="537"/>
      <c r="O384" s="537"/>
      <c r="P384" s="537"/>
      <c r="Q384" s="516" t="s">
        <v>591</v>
      </c>
      <c r="R384" s="516"/>
      <c r="S384" s="364"/>
      <c r="T384" s="363">
        <v>4261475.62</v>
      </c>
      <c r="U384" s="538">
        <v>4261475.62</v>
      </c>
      <c r="V384" s="538"/>
      <c r="W384" s="538"/>
    </row>
    <row r="385" spans="2:23" ht="34.5" customHeight="1" x14ac:dyDescent="0.25">
      <c r="B385" s="515" t="s">
        <v>830</v>
      </c>
      <c r="C385" s="515"/>
      <c r="D385" s="515"/>
      <c r="E385" s="515"/>
      <c r="F385" s="515"/>
      <c r="G385" s="515"/>
      <c r="H385" s="516" t="s">
        <v>482</v>
      </c>
      <c r="I385" s="516"/>
      <c r="J385" s="516"/>
      <c r="K385" s="516"/>
      <c r="L385" s="362" t="s">
        <v>223</v>
      </c>
      <c r="M385" s="537" t="s">
        <v>223</v>
      </c>
      <c r="N385" s="537"/>
      <c r="O385" s="537"/>
      <c r="P385" s="537"/>
      <c r="Q385" s="516" t="s">
        <v>591</v>
      </c>
      <c r="R385" s="516"/>
      <c r="S385" s="362" t="s">
        <v>739</v>
      </c>
      <c r="T385" s="363">
        <v>4261475.62</v>
      </c>
      <c r="U385" s="538">
        <v>4261475.62</v>
      </c>
      <c r="V385" s="538"/>
      <c r="W385" s="538"/>
    </row>
    <row r="386" spans="2:23" ht="15" customHeight="1" x14ac:dyDescent="0.25">
      <c r="B386" s="515" t="s">
        <v>986</v>
      </c>
      <c r="C386" s="515"/>
      <c r="D386" s="515"/>
      <c r="E386" s="515"/>
      <c r="F386" s="515"/>
      <c r="G386" s="515"/>
      <c r="H386" s="516" t="s">
        <v>482</v>
      </c>
      <c r="I386" s="516"/>
      <c r="J386" s="516"/>
      <c r="K386" s="516"/>
      <c r="L386" s="362" t="s">
        <v>223</v>
      </c>
      <c r="M386" s="537" t="s">
        <v>223</v>
      </c>
      <c r="N386" s="537"/>
      <c r="O386" s="537"/>
      <c r="P386" s="537"/>
      <c r="Q386" s="516" t="s">
        <v>986</v>
      </c>
      <c r="R386" s="516"/>
      <c r="S386" s="362"/>
      <c r="T386" s="363">
        <v>80000</v>
      </c>
      <c r="U386" s="538">
        <v>80000</v>
      </c>
      <c r="V386" s="538"/>
      <c r="W386" s="538"/>
    </row>
    <row r="387" spans="2:23" ht="23.25" customHeight="1" x14ac:dyDescent="0.25">
      <c r="B387" s="515" t="s">
        <v>592</v>
      </c>
      <c r="C387" s="515"/>
      <c r="D387" s="515"/>
      <c r="E387" s="515"/>
      <c r="F387" s="515"/>
      <c r="G387" s="515"/>
      <c r="H387" s="516" t="s">
        <v>482</v>
      </c>
      <c r="I387" s="516"/>
      <c r="J387" s="516"/>
      <c r="K387" s="516"/>
      <c r="L387" s="362" t="s">
        <v>223</v>
      </c>
      <c r="M387" s="537" t="s">
        <v>223</v>
      </c>
      <c r="N387" s="537"/>
      <c r="O387" s="537"/>
      <c r="P387" s="537"/>
      <c r="Q387" s="516" t="s">
        <v>593</v>
      </c>
      <c r="R387" s="516"/>
      <c r="S387" s="364"/>
      <c r="T387" s="363">
        <v>80000</v>
      </c>
      <c r="U387" s="538">
        <v>80000</v>
      </c>
      <c r="V387" s="538"/>
      <c r="W387" s="538"/>
    </row>
    <row r="388" spans="2:23" ht="34.5" customHeight="1" x14ac:dyDescent="0.25">
      <c r="B388" s="515" t="s">
        <v>830</v>
      </c>
      <c r="C388" s="515"/>
      <c r="D388" s="515"/>
      <c r="E388" s="515"/>
      <c r="F388" s="515"/>
      <c r="G388" s="515"/>
      <c r="H388" s="516" t="s">
        <v>482</v>
      </c>
      <c r="I388" s="516"/>
      <c r="J388" s="516"/>
      <c r="K388" s="516"/>
      <c r="L388" s="362" t="s">
        <v>223</v>
      </c>
      <c r="M388" s="537" t="s">
        <v>223</v>
      </c>
      <c r="N388" s="537"/>
      <c r="O388" s="537"/>
      <c r="P388" s="537"/>
      <c r="Q388" s="516" t="s">
        <v>593</v>
      </c>
      <c r="R388" s="516"/>
      <c r="S388" s="362" t="s">
        <v>739</v>
      </c>
      <c r="T388" s="363">
        <v>80000</v>
      </c>
      <c r="U388" s="538">
        <v>80000</v>
      </c>
      <c r="V388" s="538"/>
      <c r="W388" s="538"/>
    </row>
    <row r="389" spans="2:23" ht="23.25" customHeight="1" x14ac:dyDescent="0.25">
      <c r="B389" s="515" t="s">
        <v>1040</v>
      </c>
      <c r="C389" s="515"/>
      <c r="D389" s="515"/>
      <c r="E389" s="515"/>
      <c r="F389" s="515"/>
      <c r="G389" s="515"/>
      <c r="H389" s="516" t="s">
        <v>482</v>
      </c>
      <c r="I389" s="516"/>
      <c r="J389" s="516"/>
      <c r="K389" s="516"/>
      <c r="L389" s="362" t="s">
        <v>223</v>
      </c>
      <c r="M389" s="537" t="s">
        <v>223</v>
      </c>
      <c r="N389" s="537"/>
      <c r="O389" s="537"/>
      <c r="P389" s="537"/>
      <c r="Q389" s="516" t="s">
        <v>1041</v>
      </c>
      <c r="R389" s="516"/>
      <c r="S389" s="362"/>
      <c r="T389" s="363">
        <v>0</v>
      </c>
      <c r="U389" s="538">
        <v>0</v>
      </c>
      <c r="V389" s="538"/>
      <c r="W389" s="538"/>
    </row>
    <row r="390" spans="2:23" ht="15" customHeight="1" x14ac:dyDescent="0.25">
      <c r="B390" s="515" t="s">
        <v>1042</v>
      </c>
      <c r="C390" s="515"/>
      <c r="D390" s="515"/>
      <c r="E390" s="515"/>
      <c r="F390" s="515"/>
      <c r="G390" s="515"/>
      <c r="H390" s="516" t="s">
        <v>482</v>
      </c>
      <c r="I390" s="516"/>
      <c r="J390" s="516"/>
      <c r="K390" s="516"/>
      <c r="L390" s="362" t="s">
        <v>223</v>
      </c>
      <c r="M390" s="537" t="s">
        <v>223</v>
      </c>
      <c r="N390" s="537"/>
      <c r="O390" s="537"/>
      <c r="P390" s="537"/>
      <c r="Q390" s="516" t="s">
        <v>1042</v>
      </c>
      <c r="R390" s="516"/>
      <c r="S390" s="362"/>
      <c r="T390" s="363">
        <v>0</v>
      </c>
      <c r="U390" s="538">
        <v>0</v>
      </c>
      <c r="V390" s="538"/>
      <c r="W390" s="538"/>
    </row>
    <row r="391" spans="2:23" ht="57" customHeight="1" x14ac:dyDescent="0.25">
      <c r="B391" s="515" t="s">
        <v>1043</v>
      </c>
      <c r="C391" s="515"/>
      <c r="D391" s="515"/>
      <c r="E391" s="515"/>
      <c r="F391" s="515"/>
      <c r="G391" s="515"/>
      <c r="H391" s="516" t="s">
        <v>482</v>
      </c>
      <c r="I391" s="516"/>
      <c r="J391" s="516"/>
      <c r="K391" s="516"/>
      <c r="L391" s="362" t="s">
        <v>223</v>
      </c>
      <c r="M391" s="537" t="s">
        <v>223</v>
      </c>
      <c r="N391" s="537"/>
      <c r="O391" s="537"/>
      <c r="P391" s="537"/>
      <c r="Q391" s="516" t="s">
        <v>1044</v>
      </c>
      <c r="R391" s="516"/>
      <c r="S391" s="364"/>
      <c r="T391" s="363">
        <v>0</v>
      </c>
      <c r="U391" s="538">
        <v>0</v>
      </c>
      <c r="V391" s="538"/>
      <c r="W391" s="538"/>
    </row>
    <row r="392" spans="2:23" ht="34.5" customHeight="1" x14ac:dyDescent="0.25">
      <c r="B392" s="515" t="s">
        <v>830</v>
      </c>
      <c r="C392" s="515"/>
      <c r="D392" s="515"/>
      <c r="E392" s="515"/>
      <c r="F392" s="515"/>
      <c r="G392" s="515"/>
      <c r="H392" s="516" t="s">
        <v>482</v>
      </c>
      <c r="I392" s="516"/>
      <c r="J392" s="516"/>
      <c r="K392" s="516"/>
      <c r="L392" s="362" t="s">
        <v>223</v>
      </c>
      <c r="M392" s="537" t="s">
        <v>223</v>
      </c>
      <c r="N392" s="537"/>
      <c r="O392" s="537"/>
      <c r="P392" s="537"/>
      <c r="Q392" s="516" t="s">
        <v>1044</v>
      </c>
      <c r="R392" s="516"/>
      <c r="S392" s="362" t="s">
        <v>739</v>
      </c>
      <c r="T392" s="363">
        <v>0</v>
      </c>
      <c r="U392" s="538">
        <v>0</v>
      </c>
      <c r="V392" s="538"/>
      <c r="W392" s="538"/>
    </row>
    <row r="393" spans="2:23" ht="15" customHeight="1" x14ac:dyDescent="0.25">
      <c r="B393" s="515" t="s">
        <v>1045</v>
      </c>
      <c r="C393" s="515"/>
      <c r="D393" s="515"/>
      <c r="E393" s="515"/>
      <c r="F393" s="515"/>
      <c r="G393" s="515"/>
      <c r="H393" s="516" t="s">
        <v>482</v>
      </c>
      <c r="I393" s="516"/>
      <c r="J393" s="516"/>
      <c r="K393" s="516"/>
      <c r="L393" s="362" t="s">
        <v>223</v>
      </c>
      <c r="M393" s="537" t="s">
        <v>223</v>
      </c>
      <c r="N393" s="537"/>
      <c r="O393" s="537"/>
      <c r="P393" s="537"/>
      <c r="Q393" s="516" t="s">
        <v>1044</v>
      </c>
      <c r="R393" s="516"/>
      <c r="S393" s="362" t="s">
        <v>1046</v>
      </c>
      <c r="T393" s="363">
        <v>0</v>
      </c>
      <c r="U393" s="538">
        <v>0</v>
      </c>
      <c r="V393" s="538"/>
      <c r="W393" s="538"/>
    </row>
    <row r="394" spans="2:23" ht="15" customHeight="1" x14ac:dyDescent="0.25">
      <c r="B394" s="515" t="s">
        <v>1047</v>
      </c>
      <c r="C394" s="515"/>
      <c r="D394" s="515"/>
      <c r="E394" s="515"/>
      <c r="F394" s="515"/>
      <c r="G394" s="515"/>
      <c r="H394" s="516" t="s">
        <v>482</v>
      </c>
      <c r="I394" s="516"/>
      <c r="J394" s="516"/>
      <c r="K394" s="516"/>
      <c r="L394" s="362" t="s">
        <v>223</v>
      </c>
      <c r="M394" s="537" t="s">
        <v>223</v>
      </c>
      <c r="N394" s="537"/>
      <c r="O394" s="537"/>
      <c r="P394" s="537"/>
      <c r="Q394" s="516" t="s">
        <v>1047</v>
      </c>
      <c r="R394" s="516"/>
      <c r="S394" s="362"/>
      <c r="T394" s="363">
        <v>0</v>
      </c>
      <c r="U394" s="538">
        <v>0</v>
      </c>
      <c r="V394" s="538"/>
      <c r="W394" s="538"/>
    </row>
    <row r="395" spans="2:23" ht="79.5" customHeight="1" x14ac:dyDescent="0.25">
      <c r="B395" s="515" t="s">
        <v>1048</v>
      </c>
      <c r="C395" s="515"/>
      <c r="D395" s="515"/>
      <c r="E395" s="515"/>
      <c r="F395" s="515"/>
      <c r="G395" s="515"/>
      <c r="H395" s="516" t="s">
        <v>482</v>
      </c>
      <c r="I395" s="516"/>
      <c r="J395" s="516"/>
      <c r="K395" s="516"/>
      <c r="L395" s="362" t="s">
        <v>223</v>
      </c>
      <c r="M395" s="537" t="s">
        <v>223</v>
      </c>
      <c r="N395" s="537"/>
      <c r="O395" s="537"/>
      <c r="P395" s="537"/>
      <c r="Q395" s="516" t="s">
        <v>1049</v>
      </c>
      <c r="R395" s="516"/>
      <c r="S395" s="364"/>
      <c r="T395" s="363">
        <v>0</v>
      </c>
      <c r="U395" s="538">
        <v>0</v>
      </c>
      <c r="V395" s="538"/>
      <c r="W395" s="538"/>
    </row>
    <row r="396" spans="2:23" ht="34.5" customHeight="1" x14ac:dyDescent="0.25">
      <c r="B396" s="515" t="s">
        <v>830</v>
      </c>
      <c r="C396" s="515"/>
      <c r="D396" s="515"/>
      <c r="E396" s="515"/>
      <c r="F396" s="515"/>
      <c r="G396" s="515"/>
      <c r="H396" s="516" t="s">
        <v>482</v>
      </c>
      <c r="I396" s="516"/>
      <c r="J396" s="516"/>
      <c r="K396" s="516"/>
      <c r="L396" s="362" t="s">
        <v>223</v>
      </c>
      <c r="M396" s="537" t="s">
        <v>223</v>
      </c>
      <c r="N396" s="537"/>
      <c r="O396" s="537"/>
      <c r="P396" s="537"/>
      <c r="Q396" s="516" t="s">
        <v>1049</v>
      </c>
      <c r="R396" s="516"/>
      <c r="S396" s="362" t="s">
        <v>739</v>
      </c>
      <c r="T396" s="363">
        <v>0</v>
      </c>
      <c r="U396" s="538">
        <v>0</v>
      </c>
      <c r="V396" s="538"/>
      <c r="W396" s="538"/>
    </row>
    <row r="397" spans="2:23" ht="15" customHeight="1" x14ac:dyDescent="0.25">
      <c r="B397" s="515" t="s">
        <v>1050</v>
      </c>
      <c r="C397" s="515"/>
      <c r="D397" s="515"/>
      <c r="E397" s="515"/>
      <c r="F397" s="515"/>
      <c r="G397" s="515"/>
      <c r="H397" s="516" t="s">
        <v>482</v>
      </c>
      <c r="I397" s="516"/>
      <c r="J397" s="516"/>
      <c r="K397" s="516"/>
      <c r="L397" s="362" t="s">
        <v>223</v>
      </c>
      <c r="M397" s="537" t="s">
        <v>223</v>
      </c>
      <c r="N397" s="537"/>
      <c r="O397" s="537"/>
      <c r="P397" s="537"/>
      <c r="Q397" s="516" t="s">
        <v>1050</v>
      </c>
      <c r="R397" s="516"/>
      <c r="S397" s="362"/>
      <c r="T397" s="363">
        <v>0</v>
      </c>
      <c r="U397" s="538">
        <v>0</v>
      </c>
      <c r="V397" s="538"/>
      <c r="W397" s="538"/>
    </row>
    <row r="398" spans="2:23" ht="57" customHeight="1" x14ac:dyDescent="0.25">
      <c r="B398" s="515" t="s">
        <v>1051</v>
      </c>
      <c r="C398" s="515"/>
      <c r="D398" s="515"/>
      <c r="E398" s="515"/>
      <c r="F398" s="515"/>
      <c r="G398" s="515"/>
      <c r="H398" s="516" t="s">
        <v>482</v>
      </c>
      <c r="I398" s="516"/>
      <c r="J398" s="516"/>
      <c r="K398" s="516"/>
      <c r="L398" s="362" t="s">
        <v>223</v>
      </c>
      <c r="M398" s="537" t="s">
        <v>223</v>
      </c>
      <c r="N398" s="537"/>
      <c r="O398" s="537"/>
      <c r="P398" s="537"/>
      <c r="Q398" s="516" t="s">
        <v>1052</v>
      </c>
      <c r="R398" s="516"/>
      <c r="S398" s="364"/>
      <c r="T398" s="363">
        <v>0</v>
      </c>
      <c r="U398" s="538">
        <v>0</v>
      </c>
      <c r="V398" s="538"/>
      <c r="W398" s="538"/>
    </row>
    <row r="399" spans="2:23" ht="34.5" customHeight="1" x14ac:dyDescent="0.25">
      <c r="B399" s="515" t="s">
        <v>830</v>
      </c>
      <c r="C399" s="515"/>
      <c r="D399" s="515"/>
      <c r="E399" s="515"/>
      <c r="F399" s="515"/>
      <c r="G399" s="515"/>
      <c r="H399" s="516" t="s">
        <v>482</v>
      </c>
      <c r="I399" s="516"/>
      <c r="J399" s="516"/>
      <c r="K399" s="516"/>
      <c r="L399" s="362" t="s">
        <v>223</v>
      </c>
      <c r="M399" s="537" t="s">
        <v>223</v>
      </c>
      <c r="N399" s="537"/>
      <c r="O399" s="537"/>
      <c r="P399" s="537"/>
      <c r="Q399" s="516" t="s">
        <v>1052</v>
      </c>
      <c r="R399" s="516"/>
      <c r="S399" s="362" t="s">
        <v>739</v>
      </c>
      <c r="T399" s="363">
        <v>0</v>
      </c>
      <c r="U399" s="538">
        <v>0</v>
      </c>
      <c r="V399" s="538"/>
      <c r="W399" s="538"/>
    </row>
    <row r="400" spans="2:23" ht="45.75" customHeight="1" x14ac:dyDescent="0.25">
      <c r="B400" s="515" t="s">
        <v>1053</v>
      </c>
      <c r="C400" s="515"/>
      <c r="D400" s="515"/>
      <c r="E400" s="515"/>
      <c r="F400" s="515"/>
      <c r="G400" s="515"/>
      <c r="H400" s="516" t="s">
        <v>482</v>
      </c>
      <c r="I400" s="516"/>
      <c r="J400" s="516"/>
      <c r="K400" s="516"/>
      <c r="L400" s="362" t="s">
        <v>223</v>
      </c>
      <c r="M400" s="537" t="s">
        <v>223</v>
      </c>
      <c r="N400" s="537"/>
      <c r="O400" s="537"/>
      <c r="P400" s="537"/>
      <c r="Q400" s="516" t="s">
        <v>1054</v>
      </c>
      <c r="R400" s="516"/>
      <c r="S400" s="364"/>
      <c r="T400" s="363">
        <v>0</v>
      </c>
      <c r="U400" s="538">
        <v>0</v>
      </c>
      <c r="V400" s="538"/>
      <c r="W400" s="538"/>
    </row>
    <row r="401" spans="2:23" ht="15" customHeight="1" x14ac:dyDescent="0.25">
      <c r="B401" s="515" t="s">
        <v>934</v>
      </c>
      <c r="C401" s="515"/>
      <c r="D401" s="515"/>
      <c r="E401" s="515"/>
      <c r="F401" s="515"/>
      <c r="G401" s="515"/>
      <c r="H401" s="516" t="s">
        <v>482</v>
      </c>
      <c r="I401" s="516"/>
      <c r="J401" s="516"/>
      <c r="K401" s="516"/>
      <c r="L401" s="362" t="s">
        <v>223</v>
      </c>
      <c r="M401" s="537" t="s">
        <v>223</v>
      </c>
      <c r="N401" s="537"/>
      <c r="O401" s="537"/>
      <c r="P401" s="537"/>
      <c r="Q401" s="516" t="s">
        <v>1054</v>
      </c>
      <c r="R401" s="516"/>
      <c r="S401" s="362" t="s">
        <v>935</v>
      </c>
      <c r="T401" s="363">
        <v>0</v>
      </c>
      <c r="U401" s="538">
        <v>0</v>
      </c>
      <c r="V401" s="538"/>
      <c r="W401" s="538"/>
    </row>
    <row r="402" spans="2:23" ht="15" customHeight="1" x14ac:dyDescent="0.25">
      <c r="B402" s="515" t="s">
        <v>259</v>
      </c>
      <c r="C402" s="515"/>
      <c r="D402" s="515"/>
      <c r="E402" s="515"/>
      <c r="F402" s="515"/>
      <c r="G402" s="515"/>
      <c r="H402" s="516" t="s">
        <v>482</v>
      </c>
      <c r="I402" s="516"/>
      <c r="J402" s="516"/>
      <c r="K402" s="516"/>
      <c r="L402" s="362" t="s">
        <v>223</v>
      </c>
      <c r="M402" s="537" t="s">
        <v>234</v>
      </c>
      <c r="N402" s="537"/>
      <c r="O402" s="537"/>
      <c r="P402" s="537"/>
      <c r="Q402" s="516"/>
      <c r="R402" s="516"/>
      <c r="S402" s="362"/>
      <c r="T402" s="363">
        <v>5642681.6100000003</v>
      </c>
      <c r="U402" s="538">
        <v>5845345.79</v>
      </c>
      <c r="V402" s="538"/>
      <c r="W402" s="538"/>
    </row>
    <row r="403" spans="2:23" ht="23.25" customHeight="1" x14ac:dyDescent="0.25">
      <c r="B403" s="515" t="s">
        <v>833</v>
      </c>
      <c r="C403" s="515"/>
      <c r="D403" s="515"/>
      <c r="E403" s="515"/>
      <c r="F403" s="515"/>
      <c r="G403" s="515"/>
      <c r="H403" s="516" t="s">
        <v>482</v>
      </c>
      <c r="I403" s="516"/>
      <c r="J403" s="516"/>
      <c r="K403" s="516"/>
      <c r="L403" s="362" t="s">
        <v>223</v>
      </c>
      <c r="M403" s="537" t="s">
        <v>234</v>
      </c>
      <c r="N403" s="537"/>
      <c r="O403" s="537"/>
      <c r="P403" s="537"/>
      <c r="Q403" s="516" t="s">
        <v>834</v>
      </c>
      <c r="R403" s="516"/>
      <c r="S403" s="362"/>
      <c r="T403" s="363">
        <v>5636604.8099999996</v>
      </c>
      <c r="U403" s="538">
        <v>5839268.9900000002</v>
      </c>
      <c r="V403" s="538"/>
      <c r="W403" s="538"/>
    </row>
    <row r="404" spans="2:23" ht="23.25" customHeight="1" x14ac:dyDescent="0.25">
      <c r="B404" s="515" t="s">
        <v>843</v>
      </c>
      <c r="C404" s="515"/>
      <c r="D404" s="515"/>
      <c r="E404" s="515"/>
      <c r="F404" s="515"/>
      <c r="G404" s="515"/>
      <c r="H404" s="516" t="s">
        <v>482</v>
      </c>
      <c r="I404" s="516"/>
      <c r="J404" s="516"/>
      <c r="K404" s="516"/>
      <c r="L404" s="362" t="s">
        <v>223</v>
      </c>
      <c r="M404" s="537" t="s">
        <v>234</v>
      </c>
      <c r="N404" s="537"/>
      <c r="O404" s="537"/>
      <c r="P404" s="537"/>
      <c r="Q404" s="516" t="s">
        <v>844</v>
      </c>
      <c r="R404" s="516"/>
      <c r="S404" s="362"/>
      <c r="T404" s="363">
        <v>5636604.8099999996</v>
      </c>
      <c r="U404" s="538">
        <v>5839268.9900000002</v>
      </c>
      <c r="V404" s="538"/>
      <c r="W404" s="538"/>
    </row>
    <row r="405" spans="2:23" ht="90.75" customHeight="1" x14ac:dyDescent="0.25">
      <c r="B405" s="515" t="s">
        <v>740</v>
      </c>
      <c r="C405" s="515"/>
      <c r="D405" s="515"/>
      <c r="E405" s="515"/>
      <c r="F405" s="515"/>
      <c r="G405" s="515"/>
      <c r="H405" s="516" t="s">
        <v>482</v>
      </c>
      <c r="I405" s="516"/>
      <c r="J405" s="516"/>
      <c r="K405" s="516"/>
      <c r="L405" s="362" t="s">
        <v>223</v>
      </c>
      <c r="M405" s="537" t="s">
        <v>234</v>
      </c>
      <c r="N405" s="537"/>
      <c r="O405" s="537"/>
      <c r="P405" s="537"/>
      <c r="Q405" s="516" t="s">
        <v>594</v>
      </c>
      <c r="R405" s="516"/>
      <c r="S405" s="364"/>
      <c r="T405" s="363">
        <v>1067930.6399999999</v>
      </c>
      <c r="U405" s="538">
        <v>1110647.8600000001</v>
      </c>
      <c r="V405" s="538"/>
      <c r="W405" s="538"/>
    </row>
    <row r="406" spans="2:23" ht="23.25" customHeight="1" x14ac:dyDescent="0.25">
      <c r="B406" s="515" t="s">
        <v>828</v>
      </c>
      <c r="C406" s="515"/>
      <c r="D406" s="515"/>
      <c r="E406" s="515"/>
      <c r="F406" s="515"/>
      <c r="G406" s="515"/>
      <c r="H406" s="516" t="s">
        <v>482</v>
      </c>
      <c r="I406" s="516"/>
      <c r="J406" s="516"/>
      <c r="K406" s="516"/>
      <c r="L406" s="362" t="s">
        <v>223</v>
      </c>
      <c r="M406" s="537" t="s">
        <v>234</v>
      </c>
      <c r="N406" s="537"/>
      <c r="O406" s="537"/>
      <c r="P406" s="537"/>
      <c r="Q406" s="516" t="s">
        <v>594</v>
      </c>
      <c r="R406" s="516"/>
      <c r="S406" s="362" t="s">
        <v>829</v>
      </c>
      <c r="T406" s="363">
        <v>1067930.6399999999</v>
      </c>
      <c r="U406" s="538">
        <v>1110647.8600000001</v>
      </c>
      <c r="V406" s="538"/>
      <c r="W406" s="538"/>
    </row>
    <row r="407" spans="2:23" ht="90.75" customHeight="1" x14ac:dyDescent="0.25">
      <c r="B407" s="515" t="s">
        <v>595</v>
      </c>
      <c r="C407" s="515"/>
      <c r="D407" s="515"/>
      <c r="E407" s="515"/>
      <c r="F407" s="515"/>
      <c r="G407" s="515"/>
      <c r="H407" s="516" t="s">
        <v>482</v>
      </c>
      <c r="I407" s="516"/>
      <c r="J407" s="516"/>
      <c r="K407" s="516"/>
      <c r="L407" s="362" t="s">
        <v>223</v>
      </c>
      <c r="M407" s="537" t="s">
        <v>234</v>
      </c>
      <c r="N407" s="537"/>
      <c r="O407" s="537"/>
      <c r="P407" s="537"/>
      <c r="Q407" s="516" t="s">
        <v>596</v>
      </c>
      <c r="R407" s="516"/>
      <c r="S407" s="364"/>
      <c r="T407" s="363">
        <v>4043674.17</v>
      </c>
      <c r="U407" s="538">
        <v>4203621.13</v>
      </c>
      <c r="V407" s="538"/>
      <c r="W407" s="538"/>
    </row>
    <row r="408" spans="2:23" ht="23.25" customHeight="1" x14ac:dyDescent="0.25">
      <c r="B408" s="515" t="s">
        <v>828</v>
      </c>
      <c r="C408" s="515"/>
      <c r="D408" s="515"/>
      <c r="E408" s="515"/>
      <c r="F408" s="515"/>
      <c r="G408" s="515"/>
      <c r="H408" s="516" t="s">
        <v>482</v>
      </c>
      <c r="I408" s="516"/>
      <c r="J408" s="516"/>
      <c r="K408" s="516"/>
      <c r="L408" s="362" t="s">
        <v>223</v>
      </c>
      <c r="M408" s="537" t="s">
        <v>234</v>
      </c>
      <c r="N408" s="537"/>
      <c r="O408" s="537"/>
      <c r="P408" s="537"/>
      <c r="Q408" s="516" t="s">
        <v>596</v>
      </c>
      <c r="R408" s="516"/>
      <c r="S408" s="362" t="s">
        <v>829</v>
      </c>
      <c r="T408" s="363">
        <v>3551194.17</v>
      </c>
      <c r="U408" s="538">
        <v>3692641.93</v>
      </c>
      <c r="V408" s="538"/>
      <c r="W408" s="538"/>
    </row>
    <row r="409" spans="2:23" ht="34.5" customHeight="1" x14ac:dyDescent="0.25">
      <c r="B409" s="515" t="s">
        <v>830</v>
      </c>
      <c r="C409" s="515"/>
      <c r="D409" s="515"/>
      <c r="E409" s="515"/>
      <c r="F409" s="515"/>
      <c r="G409" s="515"/>
      <c r="H409" s="516" t="s">
        <v>482</v>
      </c>
      <c r="I409" s="516"/>
      <c r="J409" s="516"/>
      <c r="K409" s="516"/>
      <c r="L409" s="362" t="s">
        <v>223</v>
      </c>
      <c r="M409" s="537" t="s">
        <v>234</v>
      </c>
      <c r="N409" s="537"/>
      <c r="O409" s="537"/>
      <c r="P409" s="537"/>
      <c r="Q409" s="516" t="s">
        <v>596</v>
      </c>
      <c r="R409" s="516"/>
      <c r="S409" s="362" t="s">
        <v>739</v>
      </c>
      <c r="T409" s="363">
        <v>465960</v>
      </c>
      <c r="U409" s="538">
        <v>483398.40000000002</v>
      </c>
      <c r="V409" s="538"/>
      <c r="W409" s="538"/>
    </row>
    <row r="410" spans="2:23" ht="15" customHeight="1" x14ac:dyDescent="0.25">
      <c r="B410" s="515" t="s">
        <v>831</v>
      </c>
      <c r="C410" s="515"/>
      <c r="D410" s="515"/>
      <c r="E410" s="515"/>
      <c r="F410" s="515"/>
      <c r="G410" s="515"/>
      <c r="H410" s="516" t="s">
        <v>482</v>
      </c>
      <c r="I410" s="516"/>
      <c r="J410" s="516"/>
      <c r="K410" s="516"/>
      <c r="L410" s="362" t="s">
        <v>223</v>
      </c>
      <c r="M410" s="537" t="s">
        <v>234</v>
      </c>
      <c r="N410" s="537"/>
      <c r="O410" s="537"/>
      <c r="P410" s="537"/>
      <c r="Q410" s="516" t="s">
        <v>596</v>
      </c>
      <c r="R410" s="516"/>
      <c r="S410" s="362" t="s">
        <v>822</v>
      </c>
      <c r="T410" s="363">
        <v>26520</v>
      </c>
      <c r="U410" s="538">
        <v>27580.799999999999</v>
      </c>
      <c r="V410" s="538"/>
      <c r="W410" s="538"/>
    </row>
    <row r="411" spans="2:23" ht="79.5" customHeight="1" x14ac:dyDescent="0.25">
      <c r="B411" s="515" t="s">
        <v>987</v>
      </c>
      <c r="C411" s="515"/>
      <c r="D411" s="515"/>
      <c r="E411" s="515"/>
      <c r="F411" s="515"/>
      <c r="G411" s="515"/>
      <c r="H411" s="516" t="s">
        <v>482</v>
      </c>
      <c r="I411" s="516"/>
      <c r="J411" s="516"/>
      <c r="K411" s="516"/>
      <c r="L411" s="362" t="s">
        <v>223</v>
      </c>
      <c r="M411" s="537" t="s">
        <v>234</v>
      </c>
      <c r="N411" s="537"/>
      <c r="O411" s="537"/>
      <c r="P411" s="537"/>
      <c r="Q411" s="516" t="s">
        <v>597</v>
      </c>
      <c r="R411" s="516"/>
      <c r="S411" s="364"/>
      <c r="T411" s="363">
        <v>70000</v>
      </c>
      <c r="U411" s="538">
        <v>70000</v>
      </c>
      <c r="V411" s="538"/>
      <c r="W411" s="538"/>
    </row>
    <row r="412" spans="2:23" ht="34.5" customHeight="1" x14ac:dyDescent="0.25">
      <c r="B412" s="515" t="s">
        <v>830</v>
      </c>
      <c r="C412" s="515"/>
      <c r="D412" s="515"/>
      <c r="E412" s="515"/>
      <c r="F412" s="515"/>
      <c r="G412" s="515"/>
      <c r="H412" s="516" t="s">
        <v>482</v>
      </c>
      <c r="I412" s="516"/>
      <c r="J412" s="516"/>
      <c r="K412" s="516"/>
      <c r="L412" s="362" t="s">
        <v>223</v>
      </c>
      <c r="M412" s="537" t="s">
        <v>234</v>
      </c>
      <c r="N412" s="537"/>
      <c r="O412" s="537"/>
      <c r="P412" s="537"/>
      <c r="Q412" s="516" t="s">
        <v>597</v>
      </c>
      <c r="R412" s="516"/>
      <c r="S412" s="362" t="s">
        <v>739</v>
      </c>
      <c r="T412" s="363">
        <v>70000</v>
      </c>
      <c r="U412" s="538">
        <v>70000</v>
      </c>
      <c r="V412" s="538"/>
      <c r="W412" s="538"/>
    </row>
    <row r="413" spans="2:23" ht="102" customHeight="1" x14ac:dyDescent="0.25">
      <c r="B413" s="515" t="s">
        <v>598</v>
      </c>
      <c r="C413" s="515"/>
      <c r="D413" s="515"/>
      <c r="E413" s="515"/>
      <c r="F413" s="515"/>
      <c r="G413" s="515"/>
      <c r="H413" s="516" t="s">
        <v>482</v>
      </c>
      <c r="I413" s="516"/>
      <c r="J413" s="516"/>
      <c r="K413" s="516"/>
      <c r="L413" s="362" t="s">
        <v>223</v>
      </c>
      <c r="M413" s="537" t="s">
        <v>234</v>
      </c>
      <c r="N413" s="537"/>
      <c r="O413" s="537"/>
      <c r="P413" s="537"/>
      <c r="Q413" s="516" t="s">
        <v>599</v>
      </c>
      <c r="R413" s="516"/>
      <c r="S413" s="364"/>
      <c r="T413" s="363">
        <v>30000</v>
      </c>
      <c r="U413" s="538">
        <v>30000</v>
      </c>
      <c r="V413" s="538"/>
      <c r="W413" s="538"/>
    </row>
    <row r="414" spans="2:23" ht="34.5" customHeight="1" x14ac:dyDescent="0.25">
      <c r="B414" s="515" t="s">
        <v>830</v>
      </c>
      <c r="C414" s="515"/>
      <c r="D414" s="515"/>
      <c r="E414" s="515"/>
      <c r="F414" s="515"/>
      <c r="G414" s="515"/>
      <c r="H414" s="516" t="s">
        <v>482</v>
      </c>
      <c r="I414" s="516"/>
      <c r="J414" s="516"/>
      <c r="K414" s="516"/>
      <c r="L414" s="362" t="s">
        <v>223</v>
      </c>
      <c r="M414" s="537" t="s">
        <v>234</v>
      </c>
      <c r="N414" s="537"/>
      <c r="O414" s="537"/>
      <c r="P414" s="537"/>
      <c r="Q414" s="516" t="s">
        <v>599</v>
      </c>
      <c r="R414" s="516"/>
      <c r="S414" s="362" t="s">
        <v>739</v>
      </c>
      <c r="T414" s="363">
        <v>30000</v>
      </c>
      <c r="U414" s="538">
        <v>30000</v>
      </c>
      <c r="V414" s="538"/>
      <c r="W414" s="538"/>
    </row>
    <row r="415" spans="2:23" ht="79.5" customHeight="1" x14ac:dyDescent="0.25">
      <c r="B415" s="515" t="s">
        <v>988</v>
      </c>
      <c r="C415" s="515"/>
      <c r="D415" s="515"/>
      <c r="E415" s="515"/>
      <c r="F415" s="515"/>
      <c r="G415" s="515"/>
      <c r="H415" s="516" t="s">
        <v>482</v>
      </c>
      <c r="I415" s="516"/>
      <c r="J415" s="516"/>
      <c r="K415" s="516"/>
      <c r="L415" s="362" t="s">
        <v>223</v>
      </c>
      <c r="M415" s="537" t="s">
        <v>234</v>
      </c>
      <c r="N415" s="537"/>
      <c r="O415" s="537"/>
      <c r="P415" s="537"/>
      <c r="Q415" s="516" t="s">
        <v>989</v>
      </c>
      <c r="R415" s="516"/>
      <c r="S415" s="364"/>
      <c r="T415" s="363">
        <v>60000</v>
      </c>
      <c r="U415" s="538">
        <v>60000</v>
      </c>
      <c r="V415" s="538"/>
      <c r="W415" s="538"/>
    </row>
    <row r="416" spans="2:23" ht="34.5" customHeight="1" x14ac:dyDescent="0.25">
      <c r="B416" s="515" t="s">
        <v>830</v>
      </c>
      <c r="C416" s="515"/>
      <c r="D416" s="515"/>
      <c r="E416" s="515"/>
      <c r="F416" s="515"/>
      <c r="G416" s="515"/>
      <c r="H416" s="516" t="s">
        <v>482</v>
      </c>
      <c r="I416" s="516"/>
      <c r="J416" s="516"/>
      <c r="K416" s="516"/>
      <c r="L416" s="362" t="s">
        <v>223</v>
      </c>
      <c r="M416" s="537" t="s">
        <v>234</v>
      </c>
      <c r="N416" s="537"/>
      <c r="O416" s="537"/>
      <c r="P416" s="537"/>
      <c r="Q416" s="516" t="s">
        <v>989</v>
      </c>
      <c r="R416" s="516"/>
      <c r="S416" s="362" t="s">
        <v>739</v>
      </c>
      <c r="T416" s="363">
        <v>60000</v>
      </c>
      <c r="U416" s="538">
        <v>60000</v>
      </c>
      <c r="V416" s="538"/>
      <c r="W416" s="538"/>
    </row>
    <row r="417" spans="2:23" ht="79.5" customHeight="1" x14ac:dyDescent="0.25">
      <c r="B417" s="515" t="s">
        <v>990</v>
      </c>
      <c r="C417" s="515"/>
      <c r="D417" s="515"/>
      <c r="E417" s="515"/>
      <c r="F417" s="515"/>
      <c r="G417" s="515"/>
      <c r="H417" s="516" t="s">
        <v>482</v>
      </c>
      <c r="I417" s="516"/>
      <c r="J417" s="516"/>
      <c r="K417" s="516"/>
      <c r="L417" s="362" t="s">
        <v>223</v>
      </c>
      <c r="M417" s="537" t="s">
        <v>234</v>
      </c>
      <c r="N417" s="537"/>
      <c r="O417" s="537"/>
      <c r="P417" s="537"/>
      <c r="Q417" s="516" t="s">
        <v>600</v>
      </c>
      <c r="R417" s="516"/>
      <c r="S417" s="364"/>
      <c r="T417" s="363">
        <v>60000</v>
      </c>
      <c r="U417" s="538">
        <v>60000</v>
      </c>
      <c r="V417" s="538"/>
      <c r="W417" s="538"/>
    </row>
    <row r="418" spans="2:23" ht="34.5" customHeight="1" x14ac:dyDescent="0.25">
      <c r="B418" s="515" t="s">
        <v>830</v>
      </c>
      <c r="C418" s="515"/>
      <c r="D418" s="515"/>
      <c r="E418" s="515"/>
      <c r="F418" s="515"/>
      <c r="G418" s="515"/>
      <c r="H418" s="516" t="s">
        <v>482</v>
      </c>
      <c r="I418" s="516"/>
      <c r="J418" s="516"/>
      <c r="K418" s="516"/>
      <c r="L418" s="362" t="s">
        <v>223</v>
      </c>
      <c r="M418" s="537" t="s">
        <v>234</v>
      </c>
      <c r="N418" s="537"/>
      <c r="O418" s="537"/>
      <c r="P418" s="537"/>
      <c r="Q418" s="516" t="s">
        <v>600</v>
      </c>
      <c r="R418" s="516"/>
      <c r="S418" s="362" t="s">
        <v>739</v>
      </c>
      <c r="T418" s="363">
        <v>60000</v>
      </c>
      <c r="U418" s="538">
        <v>60000</v>
      </c>
      <c r="V418" s="538"/>
      <c r="W418" s="538"/>
    </row>
    <row r="419" spans="2:23" ht="23.25" customHeight="1" x14ac:dyDescent="0.25">
      <c r="B419" s="515" t="s">
        <v>587</v>
      </c>
      <c r="C419" s="515"/>
      <c r="D419" s="515"/>
      <c r="E419" s="515"/>
      <c r="F419" s="515"/>
      <c r="G419" s="515"/>
      <c r="H419" s="516" t="s">
        <v>482</v>
      </c>
      <c r="I419" s="516"/>
      <c r="J419" s="516"/>
      <c r="K419" s="516"/>
      <c r="L419" s="362" t="s">
        <v>223</v>
      </c>
      <c r="M419" s="537" t="s">
        <v>234</v>
      </c>
      <c r="N419" s="537"/>
      <c r="O419" s="537"/>
      <c r="P419" s="537"/>
      <c r="Q419" s="516" t="s">
        <v>588</v>
      </c>
      <c r="R419" s="516"/>
      <c r="S419" s="364"/>
      <c r="T419" s="363">
        <v>35000</v>
      </c>
      <c r="U419" s="538">
        <v>35000</v>
      </c>
      <c r="V419" s="538"/>
      <c r="W419" s="538"/>
    </row>
    <row r="420" spans="2:23" ht="34.5" customHeight="1" x14ac:dyDescent="0.25">
      <c r="B420" s="515" t="s">
        <v>830</v>
      </c>
      <c r="C420" s="515"/>
      <c r="D420" s="515"/>
      <c r="E420" s="515"/>
      <c r="F420" s="515"/>
      <c r="G420" s="515"/>
      <c r="H420" s="516" t="s">
        <v>482</v>
      </c>
      <c r="I420" s="516"/>
      <c r="J420" s="516"/>
      <c r="K420" s="516"/>
      <c r="L420" s="362" t="s">
        <v>223</v>
      </c>
      <c r="M420" s="537" t="s">
        <v>234</v>
      </c>
      <c r="N420" s="537"/>
      <c r="O420" s="537"/>
      <c r="P420" s="537"/>
      <c r="Q420" s="516" t="s">
        <v>588</v>
      </c>
      <c r="R420" s="516"/>
      <c r="S420" s="362" t="s">
        <v>739</v>
      </c>
      <c r="T420" s="363">
        <v>35000</v>
      </c>
      <c r="U420" s="538">
        <v>35000</v>
      </c>
      <c r="V420" s="538"/>
      <c r="W420" s="538"/>
    </row>
    <row r="421" spans="2:23" ht="79.5" customHeight="1" x14ac:dyDescent="0.25">
      <c r="B421" s="515" t="s">
        <v>601</v>
      </c>
      <c r="C421" s="515"/>
      <c r="D421" s="515"/>
      <c r="E421" s="515"/>
      <c r="F421" s="515"/>
      <c r="G421" s="515"/>
      <c r="H421" s="516" t="s">
        <v>482</v>
      </c>
      <c r="I421" s="516"/>
      <c r="J421" s="516"/>
      <c r="K421" s="516"/>
      <c r="L421" s="362" t="s">
        <v>223</v>
      </c>
      <c r="M421" s="537" t="s">
        <v>234</v>
      </c>
      <c r="N421" s="537"/>
      <c r="O421" s="537"/>
      <c r="P421" s="537"/>
      <c r="Q421" s="516" t="s">
        <v>602</v>
      </c>
      <c r="R421" s="516"/>
      <c r="S421" s="364"/>
      <c r="T421" s="363">
        <v>50000</v>
      </c>
      <c r="U421" s="538">
        <v>50000</v>
      </c>
      <c r="V421" s="538"/>
      <c r="W421" s="538"/>
    </row>
    <row r="422" spans="2:23" ht="34.5" customHeight="1" x14ac:dyDescent="0.25">
      <c r="B422" s="515" t="s">
        <v>830</v>
      </c>
      <c r="C422" s="515"/>
      <c r="D422" s="515"/>
      <c r="E422" s="515"/>
      <c r="F422" s="515"/>
      <c r="G422" s="515"/>
      <c r="H422" s="516" t="s">
        <v>482</v>
      </c>
      <c r="I422" s="516"/>
      <c r="J422" s="516"/>
      <c r="K422" s="516"/>
      <c r="L422" s="362" t="s">
        <v>223</v>
      </c>
      <c r="M422" s="537" t="s">
        <v>234</v>
      </c>
      <c r="N422" s="537"/>
      <c r="O422" s="537"/>
      <c r="P422" s="537"/>
      <c r="Q422" s="516" t="s">
        <v>602</v>
      </c>
      <c r="R422" s="516"/>
      <c r="S422" s="362" t="s">
        <v>739</v>
      </c>
      <c r="T422" s="363">
        <v>50000</v>
      </c>
      <c r="U422" s="538">
        <v>50000</v>
      </c>
      <c r="V422" s="538"/>
      <c r="W422" s="538"/>
    </row>
    <row r="423" spans="2:23" ht="68.25" customHeight="1" x14ac:dyDescent="0.25">
      <c r="B423" s="515" t="s">
        <v>603</v>
      </c>
      <c r="C423" s="515"/>
      <c r="D423" s="515"/>
      <c r="E423" s="515"/>
      <c r="F423" s="515"/>
      <c r="G423" s="515"/>
      <c r="H423" s="516" t="s">
        <v>482</v>
      </c>
      <c r="I423" s="516"/>
      <c r="J423" s="516"/>
      <c r="K423" s="516"/>
      <c r="L423" s="362" t="s">
        <v>223</v>
      </c>
      <c r="M423" s="537" t="s">
        <v>234</v>
      </c>
      <c r="N423" s="537"/>
      <c r="O423" s="537"/>
      <c r="P423" s="537"/>
      <c r="Q423" s="516" t="s">
        <v>604</v>
      </c>
      <c r="R423" s="516"/>
      <c r="S423" s="364"/>
      <c r="T423" s="363">
        <v>145000</v>
      </c>
      <c r="U423" s="538">
        <v>145000</v>
      </c>
      <c r="V423" s="538"/>
      <c r="W423" s="538"/>
    </row>
    <row r="424" spans="2:23" ht="34.5" customHeight="1" x14ac:dyDescent="0.25">
      <c r="B424" s="515" t="s">
        <v>830</v>
      </c>
      <c r="C424" s="515"/>
      <c r="D424" s="515"/>
      <c r="E424" s="515"/>
      <c r="F424" s="515"/>
      <c r="G424" s="515"/>
      <c r="H424" s="516" t="s">
        <v>482</v>
      </c>
      <c r="I424" s="516"/>
      <c r="J424" s="516"/>
      <c r="K424" s="516"/>
      <c r="L424" s="362" t="s">
        <v>223</v>
      </c>
      <c r="M424" s="537" t="s">
        <v>234</v>
      </c>
      <c r="N424" s="537"/>
      <c r="O424" s="537"/>
      <c r="P424" s="537"/>
      <c r="Q424" s="516" t="s">
        <v>604</v>
      </c>
      <c r="R424" s="516"/>
      <c r="S424" s="362" t="s">
        <v>739</v>
      </c>
      <c r="T424" s="363">
        <v>145000</v>
      </c>
      <c r="U424" s="538">
        <v>145000</v>
      </c>
      <c r="V424" s="538"/>
      <c r="W424" s="538"/>
    </row>
    <row r="425" spans="2:23" ht="34.5" customHeight="1" x14ac:dyDescent="0.25">
      <c r="B425" s="515" t="s">
        <v>605</v>
      </c>
      <c r="C425" s="515"/>
      <c r="D425" s="515"/>
      <c r="E425" s="515"/>
      <c r="F425" s="515"/>
      <c r="G425" s="515"/>
      <c r="H425" s="516" t="s">
        <v>482</v>
      </c>
      <c r="I425" s="516"/>
      <c r="J425" s="516"/>
      <c r="K425" s="516"/>
      <c r="L425" s="362" t="s">
        <v>223</v>
      </c>
      <c r="M425" s="537" t="s">
        <v>234</v>
      </c>
      <c r="N425" s="537"/>
      <c r="O425" s="537"/>
      <c r="P425" s="537"/>
      <c r="Q425" s="516" t="s">
        <v>606</v>
      </c>
      <c r="R425" s="516"/>
      <c r="S425" s="364"/>
      <c r="T425" s="363">
        <v>25000</v>
      </c>
      <c r="U425" s="538">
        <v>25000</v>
      </c>
      <c r="V425" s="538"/>
      <c r="W425" s="538"/>
    </row>
    <row r="426" spans="2:23" ht="34.5" customHeight="1" x14ac:dyDescent="0.25">
      <c r="B426" s="515" t="s">
        <v>830</v>
      </c>
      <c r="C426" s="515"/>
      <c r="D426" s="515"/>
      <c r="E426" s="515"/>
      <c r="F426" s="515"/>
      <c r="G426" s="515"/>
      <c r="H426" s="516" t="s">
        <v>482</v>
      </c>
      <c r="I426" s="516"/>
      <c r="J426" s="516"/>
      <c r="K426" s="516"/>
      <c r="L426" s="362" t="s">
        <v>223</v>
      </c>
      <c r="M426" s="537" t="s">
        <v>234</v>
      </c>
      <c r="N426" s="537"/>
      <c r="O426" s="537"/>
      <c r="P426" s="537"/>
      <c r="Q426" s="516" t="s">
        <v>606</v>
      </c>
      <c r="R426" s="516"/>
      <c r="S426" s="362" t="s">
        <v>739</v>
      </c>
      <c r="T426" s="363">
        <v>25000</v>
      </c>
      <c r="U426" s="538">
        <v>25000</v>
      </c>
      <c r="V426" s="538"/>
      <c r="W426" s="538"/>
    </row>
    <row r="427" spans="2:23" ht="15" customHeight="1" x14ac:dyDescent="0.25">
      <c r="B427" s="515" t="s">
        <v>986</v>
      </c>
      <c r="C427" s="515"/>
      <c r="D427" s="515"/>
      <c r="E427" s="515"/>
      <c r="F427" s="515"/>
      <c r="G427" s="515"/>
      <c r="H427" s="516" t="s">
        <v>482</v>
      </c>
      <c r="I427" s="516"/>
      <c r="J427" s="516"/>
      <c r="K427" s="516"/>
      <c r="L427" s="362" t="s">
        <v>223</v>
      </c>
      <c r="M427" s="537" t="s">
        <v>234</v>
      </c>
      <c r="N427" s="537"/>
      <c r="O427" s="537"/>
      <c r="P427" s="537"/>
      <c r="Q427" s="516" t="s">
        <v>986</v>
      </c>
      <c r="R427" s="516"/>
      <c r="S427" s="362"/>
      <c r="T427" s="363">
        <v>50000</v>
      </c>
      <c r="U427" s="538">
        <v>50000</v>
      </c>
      <c r="V427" s="538"/>
      <c r="W427" s="538"/>
    </row>
    <row r="428" spans="2:23" ht="34.5" customHeight="1" x14ac:dyDescent="0.25">
      <c r="B428" s="515" t="s">
        <v>607</v>
      </c>
      <c r="C428" s="515"/>
      <c r="D428" s="515"/>
      <c r="E428" s="515"/>
      <c r="F428" s="515"/>
      <c r="G428" s="515"/>
      <c r="H428" s="516" t="s">
        <v>482</v>
      </c>
      <c r="I428" s="516"/>
      <c r="J428" s="516"/>
      <c r="K428" s="516"/>
      <c r="L428" s="362" t="s">
        <v>223</v>
      </c>
      <c r="M428" s="537" t="s">
        <v>234</v>
      </c>
      <c r="N428" s="537"/>
      <c r="O428" s="537"/>
      <c r="P428" s="537"/>
      <c r="Q428" s="516" t="s">
        <v>608</v>
      </c>
      <c r="R428" s="516"/>
      <c r="S428" s="364"/>
      <c r="T428" s="363">
        <v>50000</v>
      </c>
      <c r="U428" s="538">
        <v>50000</v>
      </c>
      <c r="V428" s="538"/>
      <c r="W428" s="538"/>
    </row>
    <row r="429" spans="2:23" ht="34.5" customHeight="1" x14ac:dyDescent="0.25">
      <c r="B429" s="515" t="s">
        <v>830</v>
      </c>
      <c r="C429" s="515"/>
      <c r="D429" s="515"/>
      <c r="E429" s="515"/>
      <c r="F429" s="515"/>
      <c r="G429" s="515"/>
      <c r="H429" s="516" t="s">
        <v>482</v>
      </c>
      <c r="I429" s="516"/>
      <c r="J429" s="516"/>
      <c r="K429" s="516"/>
      <c r="L429" s="362" t="s">
        <v>223</v>
      </c>
      <c r="M429" s="537" t="s">
        <v>234</v>
      </c>
      <c r="N429" s="537"/>
      <c r="O429" s="537"/>
      <c r="P429" s="537"/>
      <c r="Q429" s="516" t="s">
        <v>608</v>
      </c>
      <c r="R429" s="516"/>
      <c r="S429" s="362" t="s">
        <v>739</v>
      </c>
      <c r="T429" s="363">
        <v>50000</v>
      </c>
      <c r="U429" s="538">
        <v>50000</v>
      </c>
      <c r="V429" s="538"/>
      <c r="W429" s="538"/>
    </row>
    <row r="430" spans="2:23" ht="23.25" customHeight="1" x14ac:dyDescent="0.25">
      <c r="B430" s="515" t="s">
        <v>1055</v>
      </c>
      <c r="C430" s="515"/>
      <c r="D430" s="515"/>
      <c r="E430" s="515"/>
      <c r="F430" s="515"/>
      <c r="G430" s="515"/>
      <c r="H430" s="516" t="s">
        <v>482</v>
      </c>
      <c r="I430" s="516"/>
      <c r="J430" s="516"/>
      <c r="K430" s="516"/>
      <c r="L430" s="362" t="s">
        <v>223</v>
      </c>
      <c r="M430" s="537" t="s">
        <v>234</v>
      </c>
      <c r="N430" s="537"/>
      <c r="O430" s="537"/>
      <c r="P430" s="537"/>
      <c r="Q430" s="516" t="s">
        <v>1056</v>
      </c>
      <c r="R430" s="516"/>
      <c r="S430" s="362"/>
      <c r="T430" s="363">
        <v>0</v>
      </c>
      <c r="U430" s="538">
        <v>0</v>
      </c>
      <c r="V430" s="538"/>
      <c r="W430" s="538"/>
    </row>
    <row r="431" spans="2:23" ht="23.25" customHeight="1" x14ac:dyDescent="0.25">
      <c r="B431" s="515" t="s">
        <v>1057</v>
      </c>
      <c r="C431" s="515"/>
      <c r="D431" s="515"/>
      <c r="E431" s="515"/>
      <c r="F431" s="515"/>
      <c r="G431" s="515"/>
      <c r="H431" s="516" t="s">
        <v>482</v>
      </c>
      <c r="I431" s="516"/>
      <c r="J431" s="516"/>
      <c r="K431" s="516"/>
      <c r="L431" s="362" t="s">
        <v>223</v>
      </c>
      <c r="M431" s="537" t="s">
        <v>234</v>
      </c>
      <c r="N431" s="537"/>
      <c r="O431" s="537"/>
      <c r="P431" s="537"/>
      <c r="Q431" s="516" t="s">
        <v>1058</v>
      </c>
      <c r="R431" s="516"/>
      <c r="S431" s="362"/>
      <c r="T431" s="363">
        <v>0</v>
      </c>
      <c r="U431" s="538">
        <v>0</v>
      </c>
      <c r="V431" s="538"/>
      <c r="W431" s="538"/>
    </row>
    <row r="432" spans="2:23" ht="23.25" customHeight="1" x14ac:dyDescent="0.25">
      <c r="B432" s="515" t="s">
        <v>1057</v>
      </c>
      <c r="C432" s="515"/>
      <c r="D432" s="515"/>
      <c r="E432" s="515"/>
      <c r="F432" s="515"/>
      <c r="G432" s="515"/>
      <c r="H432" s="516" t="s">
        <v>482</v>
      </c>
      <c r="I432" s="516"/>
      <c r="J432" s="516"/>
      <c r="K432" s="516"/>
      <c r="L432" s="362" t="s">
        <v>223</v>
      </c>
      <c r="M432" s="537" t="s">
        <v>234</v>
      </c>
      <c r="N432" s="537"/>
      <c r="O432" s="537"/>
      <c r="P432" s="537"/>
      <c r="Q432" s="516" t="s">
        <v>1059</v>
      </c>
      <c r="R432" s="516"/>
      <c r="S432" s="364"/>
      <c r="T432" s="363">
        <v>0</v>
      </c>
      <c r="U432" s="538">
        <v>0</v>
      </c>
      <c r="V432" s="538"/>
      <c r="W432" s="538"/>
    </row>
    <row r="433" spans="2:23" ht="23.25" customHeight="1" x14ac:dyDescent="0.25">
      <c r="B433" s="515" t="s">
        <v>848</v>
      </c>
      <c r="C433" s="515"/>
      <c r="D433" s="515"/>
      <c r="E433" s="515"/>
      <c r="F433" s="515"/>
      <c r="G433" s="515"/>
      <c r="H433" s="516" t="s">
        <v>482</v>
      </c>
      <c r="I433" s="516"/>
      <c r="J433" s="516"/>
      <c r="K433" s="516"/>
      <c r="L433" s="362" t="s">
        <v>223</v>
      </c>
      <c r="M433" s="537" t="s">
        <v>234</v>
      </c>
      <c r="N433" s="537"/>
      <c r="O433" s="537"/>
      <c r="P433" s="537"/>
      <c r="Q433" s="516" t="s">
        <v>1059</v>
      </c>
      <c r="R433" s="516"/>
      <c r="S433" s="362" t="s">
        <v>849</v>
      </c>
      <c r="T433" s="363">
        <v>0</v>
      </c>
      <c r="U433" s="538">
        <v>0</v>
      </c>
      <c r="V433" s="538"/>
      <c r="W433" s="538"/>
    </row>
    <row r="434" spans="2:23" ht="15" customHeight="1" x14ac:dyDescent="0.25">
      <c r="B434" s="515" t="s">
        <v>839</v>
      </c>
      <c r="C434" s="515"/>
      <c r="D434" s="515"/>
      <c r="E434" s="515"/>
      <c r="F434" s="515"/>
      <c r="G434" s="515"/>
      <c r="H434" s="516" t="s">
        <v>482</v>
      </c>
      <c r="I434" s="516"/>
      <c r="J434" s="516"/>
      <c r="K434" s="516"/>
      <c r="L434" s="362" t="s">
        <v>223</v>
      </c>
      <c r="M434" s="537" t="s">
        <v>234</v>
      </c>
      <c r="N434" s="537"/>
      <c r="O434" s="537"/>
      <c r="P434" s="537"/>
      <c r="Q434" s="516" t="s">
        <v>840</v>
      </c>
      <c r="R434" s="516"/>
      <c r="S434" s="362"/>
      <c r="T434" s="363">
        <v>6076.8</v>
      </c>
      <c r="U434" s="538">
        <v>6076.8</v>
      </c>
      <c r="V434" s="538"/>
      <c r="W434" s="538"/>
    </row>
    <row r="435" spans="2:23" ht="23.25" customHeight="1" x14ac:dyDescent="0.25">
      <c r="B435" s="515" t="s">
        <v>841</v>
      </c>
      <c r="C435" s="515"/>
      <c r="D435" s="515"/>
      <c r="E435" s="515"/>
      <c r="F435" s="515"/>
      <c r="G435" s="515"/>
      <c r="H435" s="516" t="s">
        <v>482</v>
      </c>
      <c r="I435" s="516"/>
      <c r="J435" s="516"/>
      <c r="K435" s="516"/>
      <c r="L435" s="362" t="s">
        <v>223</v>
      </c>
      <c r="M435" s="537" t="s">
        <v>234</v>
      </c>
      <c r="N435" s="537"/>
      <c r="O435" s="537"/>
      <c r="P435" s="537"/>
      <c r="Q435" s="516" t="s">
        <v>842</v>
      </c>
      <c r="R435" s="516"/>
      <c r="S435" s="362"/>
      <c r="T435" s="363">
        <v>6076.8</v>
      </c>
      <c r="U435" s="538">
        <v>6076.8</v>
      </c>
      <c r="V435" s="538"/>
      <c r="W435" s="538"/>
    </row>
    <row r="436" spans="2:23" ht="45.75" customHeight="1" x14ac:dyDescent="0.25">
      <c r="B436" s="515" t="s">
        <v>682</v>
      </c>
      <c r="C436" s="515"/>
      <c r="D436" s="515"/>
      <c r="E436" s="515"/>
      <c r="F436" s="515"/>
      <c r="G436" s="515"/>
      <c r="H436" s="516" t="s">
        <v>482</v>
      </c>
      <c r="I436" s="516"/>
      <c r="J436" s="516"/>
      <c r="K436" s="516"/>
      <c r="L436" s="362" t="s">
        <v>223</v>
      </c>
      <c r="M436" s="537" t="s">
        <v>234</v>
      </c>
      <c r="N436" s="537"/>
      <c r="O436" s="537"/>
      <c r="P436" s="537"/>
      <c r="Q436" s="516" t="s">
        <v>681</v>
      </c>
      <c r="R436" s="516"/>
      <c r="S436" s="364"/>
      <c r="T436" s="363">
        <v>6076.8</v>
      </c>
      <c r="U436" s="538">
        <v>6076.8</v>
      </c>
      <c r="V436" s="538"/>
      <c r="W436" s="538"/>
    </row>
    <row r="437" spans="2:23" ht="23.25" customHeight="1" x14ac:dyDescent="0.25">
      <c r="B437" s="515" t="s">
        <v>828</v>
      </c>
      <c r="C437" s="515"/>
      <c r="D437" s="515"/>
      <c r="E437" s="515"/>
      <c r="F437" s="515"/>
      <c r="G437" s="515"/>
      <c r="H437" s="516" t="s">
        <v>482</v>
      </c>
      <c r="I437" s="516"/>
      <c r="J437" s="516"/>
      <c r="K437" s="516"/>
      <c r="L437" s="362" t="s">
        <v>223</v>
      </c>
      <c r="M437" s="537" t="s">
        <v>234</v>
      </c>
      <c r="N437" s="537"/>
      <c r="O437" s="537"/>
      <c r="P437" s="537"/>
      <c r="Q437" s="516" t="s">
        <v>681</v>
      </c>
      <c r="R437" s="516"/>
      <c r="S437" s="362" t="s">
        <v>829</v>
      </c>
      <c r="T437" s="363">
        <v>6076.8</v>
      </c>
      <c r="U437" s="538">
        <v>6076.8</v>
      </c>
      <c r="V437" s="538"/>
      <c r="W437" s="538"/>
    </row>
    <row r="438" spans="2:23" ht="15" customHeight="1" x14ac:dyDescent="0.25">
      <c r="B438" s="515" t="s">
        <v>260</v>
      </c>
      <c r="C438" s="515"/>
      <c r="D438" s="515"/>
      <c r="E438" s="515"/>
      <c r="F438" s="515"/>
      <c r="G438" s="515"/>
      <c r="H438" s="516" t="s">
        <v>482</v>
      </c>
      <c r="I438" s="516"/>
      <c r="J438" s="516"/>
      <c r="K438" s="516"/>
      <c r="L438" s="362" t="s">
        <v>240</v>
      </c>
      <c r="M438" s="516"/>
      <c r="N438" s="516"/>
      <c r="O438" s="516"/>
      <c r="P438" s="516"/>
      <c r="Q438" s="516"/>
      <c r="R438" s="516"/>
      <c r="S438" s="362"/>
      <c r="T438" s="363">
        <v>64801171.030000001</v>
      </c>
      <c r="U438" s="538">
        <v>64327586.159999996</v>
      </c>
      <c r="V438" s="538"/>
      <c r="W438" s="538"/>
    </row>
    <row r="439" spans="2:23" ht="15" customHeight="1" x14ac:dyDescent="0.25">
      <c r="B439" s="515" t="s">
        <v>261</v>
      </c>
      <c r="C439" s="515"/>
      <c r="D439" s="515"/>
      <c r="E439" s="515"/>
      <c r="F439" s="515"/>
      <c r="G439" s="515"/>
      <c r="H439" s="516" t="s">
        <v>482</v>
      </c>
      <c r="I439" s="516"/>
      <c r="J439" s="516"/>
      <c r="K439" s="516"/>
      <c r="L439" s="362" t="s">
        <v>240</v>
      </c>
      <c r="M439" s="537" t="s">
        <v>210</v>
      </c>
      <c r="N439" s="537"/>
      <c r="O439" s="537"/>
      <c r="P439" s="537"/>
      <c r="Q439" s="516"/>
      <c r="R439" s="516"/>
      <c r="S439" s="362"/>
      <c r="T439" s="363">
        <v>61792740.030000001</v>
      </c>
      <c r="U439" s="538">
        <v>61198818.159999996</v>
      </c>
      <c r="V439" s="538"/>
      <c r="W439" s="538"/>
    </row>
    <row r="440" spans="2:23" ht="23.25" customHeight="1" x14ac:dyDescent="0.25">
      <c r="B440" s="515" t="s">
        <v>833</v>
      </c>
      <c r="C440" s="515"/>
      <c r="D440" s="515"/>
      <c r="E440" s="515"/>
      <c r="F440" s="515"/>
      <c r="G440" s="515"/>
      <c r="H440" s="516" t="s">
        <v>482</v>
      </c>
      <c r="I440" s="516"/>
      <c r="J440" s="516"/>
      <c r="K440" s="516"/>
      <c r="L440" s="362" t="s">
        <v>240</v>
      </c>
      <c r="M440" s="537" t="s">
        <v>210</v>
      </c>
      <c r="N440" s="537"/>
      <c r="O440" s="537"/>
      <c r="P440" s="537"/>
      <c r="Q440" s="516" t="s">
        <v>834</v>
      </c>
      <c r="R440" s="516"/>
      <c r="S440" s="362"/>
      <c r="T440" s="363">
        <v>3448504.3199999998</v>
      </c>
      <c r="U440" s="538">
        <v>3586238.49</v>
      </c>
      <c r="V440" s="538"/>
      <c r="W440" s="538"/>
    </row>
    <row r="441" spans="2:23" ht="34.5" customHeight="1" x14ac:dyDescent="0.25">
      <c r="B441" s="515" t="s">
        <v>976</v>
      </c>
      <c r="C441" s="515"/>
      <c r="D441" s="515"/>
      <c r="E441" s="515"/>
      <c r="F441" s="515"/>
      <c r="G441" s="515"/>
      <c r="H441" s="516" t="s">
        <v>482</v>
      </c>
      <c r="I441" s="516"/>
      <c r="J441" s="516"/>
      <c r="K441" s="516"/>
      <c r="L441" s="362" t="s">
        <v>240</v>
      </c>
      <c r="M441" s="537" t="s">
        <v>210</v>
      </c>
      <c r="N441" s="537"/>
      <c r="O441" s="537"/>
      <c r="P441" s="537"/>
      <c r="Q441" s="516" t="s">
        <v>977</v>
      </c>
      <c r="R441" s="516"/>
      <c r="S441" s="362"/>
      <c r="T441" s="363">
        <v>3448504.3199999998</v>
      </c>
      <c r="U441" s="538">
        <v>3586238.49</v>
      </c>
      <c r="V441" s="538"/>
      <c r="W441" s="538"/>
    </row>
    <row r="442" spans="2:23" ht="68.25" customHeight="1" x14ac:dyDescent="0.25">
      <c r="B442" s="515" t="s">
        <v>581</v>
      </c>
      <c r="C442" s="515"/>
      <c r="D442" s="515"/>
      <c r="E442" s="515"/>
      <c r="F442" s="515"/>
      <c r="G442" s="515"/>
      <c r="H442" s="516" t="s">
        <v>482</v>
      </c>
      <c r="I442" s="516"/>
      <c r="J442" s="516"/>
      <c r="K442" s="516"/>
      <c r="L442" s="362" t="s">
        <v>240</v>
      </c>
      <c r="M442" s="537" t="s">
        <v>210</v>
      </c>
      <c r="N442" s="537"/>
      <c r="O442" s="537"/>
      <c r="P442" s="537"/>
      <c r="Q442" s="516" t="s">
        <v>582</v>
      </c>
      <c r="R442" s="516"/>
      <c r="S442" s="364"/>
      <c r="T442" s="363">
        <v>3448504.3199999998</v>
      </c>
      <c r="U442" s="538">
        <v>3586238.49</v>
      </c>
      <c r="V442" s="538"/>
      <c r="W442" s="538"/>
    </row>
    <row r="443" spans="2:23" ht="23.25" customHeight="1" x14ac:dyDescent="0.25">
      <c r="B443" s="515" t="s">
        <v>845</v>
      </c>
      <c r="C443" s="515"/>
      <c r="D443" s="515"/>
      <c r="E443" s="515"/>
      <c r="F443" s="515"/>
      <c r="G443" s="515"/>
      <c r="H443" s="516" t="s">
        <v>482</v>
      </c>
      <c r="I443" s="516"/>
      <c r="J443" s="516"/>
      <c r="K443" s="516"/>
      <c r="L443" s="362" t="s">
        <v>240</v>
      </c>
      <c r="M443" s="537" t="s">
        <v>210</v>
      </c>
      <c r="N443" s="537"/>
      <c r="O443" s="537"/>
      <c r="P443" s="537"/>
      <c r="Q443" s="516" t="s">
        <v>582</v>
      </c>
      <c r="R443" s="516"/>
      <c r="S443" s="362" t="s">
        <v>846</v>
      </c>
      <c r="T443" s="363">
        <v>3344504.32</v>
      </c>
      <c r="U443" s="538">
        <v>3478078.49</v>
      </c>
      <c r="V443" s="538"/>
      <c r="W443" s="538"/>
    </row>
    <row r="444" spans="2:23" ht="34.5" customHeight="1" x14ac:dyDescent="0.25">
      <c r="B444" s="515" t="s">
        <v>830</v>
      </c>
      <c r="C444" s="515"/>
      <c r="D444" s="515"/>
      <c r="E444" s="515"/>
      <c r="F444" s="515"/>
      <c r="G444" s="515"/>
      <c r="H444" s="516" t="s">
        <v>482</v>
      </c>
      <c r="I444" s="516"/>
      <c r="J444" s="516"/>
      <c r="K444" s="516"/>
      <c r="L444" s="362" t="s">
        <v>240</v>
      </c>
      <c r="M444" s="537" t="s">
        <v>210</v>
      </c>
      <c r="N444" s="537"/>
      <c r="O444" s="537"/>
      <c r="P444" s="537"/>
      <c r="Q444" s="516" t="s">
        <v>582</v>
      </c>
      <c r="R444" s="516"/>
      <c r="S444" s="362" t="s">
        <v>739</v>
      </c>
      <c r="T444" s="363">
        <v>104000</v>
      </c>
      <c r="U444" s="538">
        <v>108160</v>
      </c>
      <c r="V444" s="538"/>
      <c r="W444" s="538"/>
    </row>
    <row r="445" spans="2:23" ht="34.5" customHeight="1" x14ac:dyDescent="0.25">
      <c r="B445" s="515" t="s">
        <v>991</v>
      </c>
      <c r="C445" s="515"/>
      <c r="D445" s="515"/>
      <c r="E445" s="515"/>
      <c r="F445" s="515"/>
      <c r="G445" s="515"/>
      <c r="H445" s="516" t="s">
        <v>482</v>
      </c>
      <c r="I445" s="516"/>
      <c r="J445" s="516"/>
      <c r="K445" s="516"/>
      <c r="L445" s="362" t="s">
        <v>240</v>
      </c>
      <c r="M445" s="537" t="s">
        <v>210</v>
      </c>
      <c r="N445" s="537"/>
      <c r="O445" s="537"/>
      <c r="P445" s="537"/>
      <c r="Q445" s="516" t="s">
        <v>992</v>
      </c>
      <c r="R445" s="516"/>
      <c r="S445" s="362"/>
      <c r="T445" s="363">
        <v>52966457.719999999</v>
      </c>
      <c r="U445" s="538">
        <v>51913784.369999997</v>
      </c>
      <c r="V445" s="538"/>
      <c r="W445" s="538"/>
    </row>
    <row r="446" spans="2:23" ht="34.5" customHeight="1" x14ac:dyDescent="0.25">
      <c r="B446" s="515" t="s">
        <v>993</v>
      </c>
      <c r="C446" s="515"/>
      <c r="D446" s="515"/>
      <c r="E446" s="515"/>
      <c r="F446" s="515"/>
      <c r="G446" s="515"/>
      <c r="H446" s="516" t="s">
        <v>482</v>
      </c>
      <c r="I446" s="516"/>
      <c r="J446" s="516"/>
      <c r="K446" s="516"/>
      <c r="L446" s="362" t="s">
        <v>240</v>
      </c>
      <c r="M446" s="537" t="s">
        <v>210</v>
      </c>
      <c r="N446" s="537"/>
      <c r="O446" s="537"/>
      <c r="P446" s="537"/>
      <c r="Q446" s="516" t="s">
        <v>994</v>
      </c>
      <c r="R446" s="516"/>
      <c r="S446" s="362"/>
      <c r="T446" s="363">
        <v>4750702.71</v>
      </c>
      <c r="U446" s="538">
        <v>3716890.41</v>
      </c>
      <c r="V446" s="538"/>
      <c r="W446" s="538"/>
    </row>
    <row r="447" spans="2:23" ht="68.25" customHeight="1" x14ac:dyDescent="0.25">
      <c r="B447" s="515" t="s">
        <v>995</v>
      </c>
      <c r="C447" s="515"/>
      <c r="D447" s="515"/>
      <c r="E447" s="515"/>
      <c r="F447" s="515"/>
      <c r="G447" s="515"/>
      <c r="H447" s="516" t="s">
        <v>482</v>
      </c>
      <c r="I447" s="516"/>
      <c r="J447" s="516"/>
      <c r="K447" s="516"/>
      <c r="L447" s="362" t="s">
        <v>240</v>
      </c>
      <c r="M447" s="537" t="s">
        <v>210</v>
      </c>
      <c r="N447" s="537"/>
      <c r="O447" s="537"/>
      <c r="P447" s="537"/>
      <c r="Q447" s="516" t="s">
        <v>611</v>
      </c>
      <c r="R447" s="516"/>
      <c r="S447" s="364"/>
      <c r="T447" s="363">
        <v>0</v>
      </c>
      <c r="U447" s="538">
        <v>0</v>
      </c>
      <c r="V447" s="538"/>
      <c r="W447" s="538"/>
    </row>
    <row r="448" spans="2:23" ht="34.5" customHeight="1" x14ac:dyDescent="0.25">
      <c r="B448" s="515" t="s">
        <v>830</v>
      </c>
      <c r="C448" s="515"/>
      <c r="D448" s="515"/>
      <c r="E448" s="515"/>
      <c r="F448" s="515"/>
      <c r="G448" s="515"/>
      <c r="H448" s="516" t="s">
        <v>482</v>
      </c>
      <c r="I448" s="516"/>
      <c r="J448" s="516"/>
      <c r="K448" s="516"/>
      <c r="L448" s="362" t="s">
        <v>240</v>
      </c>
      <c r="M448" s="537" t="s">
        <v>210</v>
      </c>
      <c r="N448" s="537"/>
      <c r="O448" s="537"/>
      <c r="P448" s="537"/>
      <c r="Q448" s="516" t="s">
        <v>611</v>
      </c>
      <c r="R448" s="516"/>
      <c r="S448" s="362" t="s">
        <v>739</v>
      </c>
      <c r="T448" s="363">
        <v>0</v>
      </c>
      <c r="U448" s="538">
        <v>0</v>
      </c>
      <c r="V448" s="538"/>
      <c r="W448" s="538"/>
    </row>
    <row r="449" spans="2:23" ht="15" customHeight="1" x14ac:dyDescent="0.25">
      <c r="B449" s="515" t="s">
        <v>996</v>
      </c>
      <c r="C449" s="515"/>
      <c r="D449" s="515"/>
      <c r="E449" s="515"/>
      <c r="F449" s="515"/>
      <c r="G449" s="515"/>
      <c r="H449" s="516" t="s">
        <v>482</v>
      </c>
      <c r="I449" s="516"/>
      <c r="J449" s="516"/>
      <c r="K449" s="516"/>
      <c r="L449" s="362" t="s">
        <v>240</v>
      </c>
      <c r="M449" s="537" t="s">
        <v>210</v>
      </c>
      <c r="N449" s="537"/>
      <c r="O449" s="537"/>
      <c r="P449" s="537"/>
      <c r="Q449" s="516" t="s">
        <v>611</v>
      </c>
      <c r="R449" s="516"/>
      <c r="S449" s="362" t="s">
        <v>997</v>
      </c>
      <c r="T449" s="363">
        <v>0</v>
      </c>
      <c r="U449" s="538">
        <v>0</v>
      </c>
      <c r="V449" s="538"/>
      <c r="W449" s="538"/>
    </row>
    <row r="450" spans="2:23" ht="102" customHeight="1" x14ac:dyDescent="0.25">
      <c r="B450" s="515" t="s">
        <v>998</v>
      </c>
      <c r="C450" s="515"/>
      <c r="D450" s="515"/>
      <c r="E450" s="515"/>
      <c r="F450" s="515"/>
      <c r="G450" s="515"/>
      <c r="H450" s="516" t="s">
        <v>482</v>
      </c>
      <c r="I450" s="516"/>
      <c r="J450" s="516"/>
      <c r="K450" s="516"/>
      <c r="L450" s="362" t="s">
        <v>240</v>
      </c>
      <c r="M450" s="537" t="s">
        <v>210</v>
      </c>
      <c r="N450" s="537"/>
      <c r="O450" s="537"/>
      <c r="P450" s="537"/>
      <c r="Q450" s="516" t="s">
        <v>612</v>
      </c>
      <c r="R450" s="516"/>
      <c r="S450" s="364"/>
      <c r="T450" s="363">
        <v>3395000</v>
      </c>
      <c r="U450" s="538">
        <v>3495000</v>
      </c>
      <c r="V450" s="538"/>
      <c r="W450" s="538"/>
    </row>
    <row r="451" spans="2:23" ht="34.5" customHeight="1" x14ac:dyDescent="0.25">
      <c r="B451" s="515" t="s">
        <v>830</v>
      </c>
      <c r="C451" s="515"/>
      <c r="D451" s="515"/>
      <c r="E451" s="515"/>
      <c r="F451" s="515"/>
      <c r="G451" s="515"/>
      <c r="H451" s="516" t="s">
        <v>482</v>
      </c>
      <c r="I451" s="516"/>
      <c r="J451" s="516"/>
      <c r="K451" s="516"/>
      <c r="L451" s="362" t="s">
        <v>240</v>
      </c>
      <c r="M451" s="537" t="s">
        <v>210</v>
      </c>
      <c r="N451" s="537"/>
      <c r="O451" s="537"/>
      <c r="P451" s="537"/>
      <c r="Q451" s="516" t="s">
        <v>612</v>
      </c>
      <c r="R451" s="516"/>
      <c r="S451" s="362" t="s">
        <v>739</v>
      </c>
      <c r="T451" s="363">
        <v>1825000</v>
      </c>
      <c r="U451" s="538">
        <v>1825000</v>
      </c>
      <c r="V451" s="538"/>
      <c r="W451" s="538"/>
    </row>
    <row r="452" spans="2:23" ht="15" customHeight="1" x14ac:dyDescent="0.25">
      <c r="B452" s="515" t="s">
        <v>996</v>
      </c>
      <c r="C452" s="515"/>
      <c r="D452" s="515"/>
      <c r="E452" s="515"/>
      <c r="F452" s="515"/>
      <c r="G452" s="515"/>
      <c r="H452" s="516" t="s">
        <v>482</v>
      </c>
      <c r="I452" s="516"/>
      <c r="J452" s="516"/>
      <c r="K452" s="516"/>
      <c r="L452" s="362" t="s">
        <v>240</v>
      </c>
      <c r="M452" s="537" t="s">
        <v>210</v>
      </c>
      <c r="N452" s="537"/>
      <c r="O452" s="537"/>
      <c r="P452" s="537"/>
      <c r="Q452" s="516" t="s">
        <v>612</v>
      </c>
      <c r="R452" s="516"/>
      <c r="S452" s="362" t="s">
        <v>997</v>
      </c>
      <c r="T452" s="363">
        <v>1570000</v>
      </c>
      <c r="U452" s="538">
        <v>1670000</v>
      </c>
      <c r="V452" s="538"/>
      <c r="W452" s="538"/>
    </row>
    <row r="453" spans="2:23" ht="45.75" customHeight="1" x14ac:dyDescent="0.25">
      <c r="B453" s="515" t="s">
        <v>999</v>
      </c>
      <c r="C453" s="515"/>
      <c r="D453" s="515"/>
      <c r="E453" s="515"/>
      <c r="F453" s="515"/>
      <c r="G453" s="515"/>
      <c r="H453" s="516" t="s">
        <v>482</v>
      </c>
      <c r="I453" s="516"/>
      <c r="J453" s="516"/>
      <c r="K453" s="516"/>
      <c r="L453" s="362" t="s">
        <v>240</v>
      </c>
      <c r="M453" s="537" t="s">
        <v>210</v>
      </c>
      <c r="N453" s="537"/>
      <c r="O453" s="537"/>
      <c r="P453" s="537"/>
      <c r="Q453" s="516" t="s">
        <v>759</v>
      </c>
      <c r="R453" s="516"/>
      <c r="S453" s="364"/>
      <c r="T453" s="363">
        <v>1136486.49</v>
      </c>
      <c r="U453" s="538">
        <v>0</v>
      </c>
      <c r="V453" s="538"/>
      <c r="W453" s="538"/>
    </row>
    <row r="454" spans="2:23" ht="15" customHeight="1" x14ac:dyDescent="0.25">
      <c r="B454" s="515" t="s">
        <v>996</v>
      </c>
      <c r="C454" s="515"/>
      <c r="D454" s="515"/>
      <c r="E454" s="515"/>
      <c r="F454" s="515"/>
      <c r="G454" s="515"/>
      <c r="H454" s="516" t="s">
        <v>482</v>
      </c>
      <c r="I454" s="516"/>
      <c r="J454" s="516"/>
      <c r="K454" s="516"/>
      <c r="L454" s="362" t="s">
        <v>240</v>
      </c>
      <c r="M454" s="537" t="s">
        <v>210</v>
      </c>
      <c r="N454" s="537"/>
      <c r="O454" s="537"/>
      <c r="P454" s="537"/>
      <c r="Q454" s="516" t="s">
        <v>759</v>
      </c>
      <c r="R454" s="516"/>
      <c r="S454" s="362" t="s">
        <v>997</v>
      </c>
      <c r="T454" s="363">
        <v>1136486.49</v>
      </c>
      <c r="U454" s="538">
        <v>0</v>
      </c>
      <c r="V454" s="538"/>
      <c r="W454" s="538"/>
    </row>
    <row r="455" spans="2:23" ht="34.5" customHeight="1" x14ac:dyDescent="0.25">
      <c r="B455" s="515" t="s">
        <v>712</v>
      </c>
      <c r="C455" s="515"/>
      <c r="D455" s="515"/>
      <c r="E455" s="515"/>
      <c r="F455" s="515"/>
      <c r="G455" s="515"/>
      <c r="H455" s="516" t="s">
        <v>482</v>
      </c>
      <c r="I455" s="516"/>
      <c r="J455" s="516"/>
      <c r="K455" s="516"/>
      <c r="L455" s="362" t="s">
        <v>240</v>
      </c>
      <c r="M455" s="537" t="s">
        <v>210</v>
      </c>
      <c r="N455" s="537"/>
      <c r="O455" s="537"/>
      <c r="P455" s="537"/>
      <c r="Q455" s="516" t="s">
        <v>1000</v>
      </c>
      <c r="R455" s="516"/>
      <c r="S455" s="364"/>
      <c r="T455" s="363">
        <v>219216.22</v>
      </c>
      <c r="U455" s="538">
        <v>221890.41</v>
      </c>
      <c r="V455" s="538"/>
      <c r="W455" s="538"/>
    </row>
    <row r="456" spans="2:23" ht="34.5" customHeight="1" x14ac:dyDescent="0.25">
      <c r="B456" s="515" t="s">
        <v>830</v>
      </c>
      <c r="C456" s="515"/>
      <c r="D456" s="515"/>
      <c r="E456" s="515"/>
      <c r="F456" s="515"/>
      <c r="G456" s="515"/>
      <c r="H456" s="516" t="s">
        <v>482</v>
      </c>
      <c r="I456" s="516"/>
      <c r="J456" s="516"/>
      <c r="K456" s="516"/>
      <c r="L456" s="362" t="s">
        <v>240</v>
      </c>
      <c r="M456" s="537" t="s">
        <v>210</v>
      </c>
      <c r="N456" s="537"/>
      <c r="O456" s="537"/>
      <c r="P456" s="537"/>
      <c r="Q456" s="516" t="s">
        <v>1000</v>
      </c>
      <c r="R456" s="516"/>
      <c r="S456" s="362" t="s">
        <v>739</v>
      </c>
      <c r="T456" s="363">
        <v>219216.22</v>
      </c>
      <c r="U456" s="538">
        <v>221890.41</v>
      </c>
      <c r="V456" s="538"/>
      <c r="W456" s="538"/>
    </row>
    <row r="457" spans="2:23" ht="23.25" customHeight="1" x14ac:dyDescent="0.25">
      <c r="B457" s="515" t="s">
        <v>1001</v>
      </c>
      <c r="C457" s="515"/>
      <c r="D457" s="515"/>
      <c r="E457" s="515"/>
      <c r="F457" s="515"/>
      <c r="G457" s="515"/>
      <c r="H457" s="516" t="s">
        <v>482</v>
      </c>
      <c r="I457" s="516"/>
      <c r="J457" s="516"/>
      <c r="K457" s="516"/>
      <c r="L457" s="362" t="s">
        <v>240</v>
      </c>
      <c r="M457" s="537" t="s">
        <v>210</v>
      </c>
      <c r="N457" s="537"/>
      <c r="O457" s="537"/>
      <c r="P457" s="537"/>
      <c r="Q457" s="516" t="s">
        <v>1002</v>
      </c>
      <c r="R457" s="516"/>
      <c r="S457" s="362"/>
      <c r="T457" s="363">
        <v>42160354.909999996</v>
      </c>
      <c r="U457" s="538">
        <v>42160354.909999996</v>
      </c>
      <c r="V457" s="538"/>
      <c r="W457" s="538"/>
    </row>
    <row r="458" spans="2:23" ht="79.5" customHeight="1" x14ac:dyDescent="0.25">
      <c r="B458" s="515" t="s">
        <v>613</v>
      </c>
      <c r="C458" s="515"/>
      <c r="D458" s="515"/>
      <c r="E458" s="515"/>
      <c r="F458" s="515"/>
      <c r="G458" s="515"/>
      <c r="H458" s="516" t="s">
        <v>482</v>
      </c>
      <c r="I458" s="516"/>
      <c r="J458" s="516"/>
      <c r="K458" s="516"/>
      <c r="L458" s="362" t="s">
        <v>240</v>
      </c>
      <c r="M458" s="537" t="s">
        <v>210</v>
      </c>
      <c r="N458" s="537"/>
      <c r="O458" s="537"/>
      <c r="P458" s="537"/>
      <c r="Q458" s="516" t="s">
        <v>614</v>
      </c>
      <c r="R458" s="516"/>
      <c r="S458" s="364"/>
      <c r="T458" s="363">
        <v>42160354.909999996</v>
      </c>
      <c r="U458" s="538">
        <v>42160354.909999996</v>
      </c>
      <c r="V458" s="538"/>
      <c r="W458" s="538"/>
    </row>
    <row r="459" spans="2:23" ht="15" customHeight="1" x14ac:dyDescent="0.25">
      <c r="B459" s="515" t="s">
        <v>996</v>
      </c>
      <c r="C459" s="515"/>
      <c r="D459" s="515"/>
      <c r="E459" s="515"/>
      <c r="F459" s="515"/>
      <c r="G459" s="515"/>
      <c r="H459" s="516" t="s">
        <v>482</v>
      </c>
      <c r="I459" s="516"/>
      <c r="J459" s="516"/>
      <c r="K459" s="516"/>
      <c r="L459" s="362" t="s">
        <v>240</v>
      </c>
      <c r="M459" s="537" t="s">
        <v>210</v>
      </c>
      <c r="N459" s="537"/>
      <c r="O459" s="537"/>
      <c r="P459" s="537"/>
      <c r="Q459" s="516" t="s">
        <v>614</v>
      </c>
      <c r="R459" s="516"/>
      <c r="S459" s="362" t="s">
        <v>997</v>
      </c>
      <c r="T459" s="363">
        <v>42160354.909999996</v>
      </c>
      <c r="U459" s="538">
        <v>42160354.909999996</v>
      </c>
      <c r="V459" s="538"/>
      <c r="W459" s="538"/>
    </row>
    <row r="460" spans="2:23" ht="15" customHeight="1" x14ac:dyDescent="0.25">
      <c r="B460" s="515" t="s">
        <v>1003</v>
      </c>
      <c r="C460" s="515"/>
      <c r="D460" s="515"/>
      <c r="E460" s="515"/>
      <c r="F460" s="515"/>
      <c r="G460" s="515"/>
      <c r="H460" s="516" t="s">
        <v>482</v>
      </c>
      <c r="I460" s="516"/>
      <c r="J460" s="516"/>
      <c r="K460" s="516"/>
      <c r="L460" s="362" t="s">
        <v>240</v>
      </c>
      <c r="M460" s="537" t="s">
        <v>210</v>
      </c>
      <c r="N460" s="537"/>
      <c r="O460" s="537"/>
      <c r="P460" s="537"/>
      <c r="Q460" s="516" t="s">
        <v>1003</v>
      </c>
      <c r="R460" s="516"/>
      <c r="S460" s="362"/>
      <c r="T460" s="363">
        <v>6055400.0999999996</v>
      </c>
      <c r="U460" s="538">
        <v>6036539.0499999998</v>
      </c>
      <c r="V460" s="538"/>
      <c r="W460" s="538"/>
    </row>
    <row r="461" spans="2:23" ht="79.5" customHeight="1" x14ac:dyDescent="0.25">
      <c r="B461" s="515" t="s">
        <v>680</v>
      </c>
      <c r="C461" s="515"/>
      <c r="D461" s="515"/>
      <c r="E461" s="515"/>
      <c r="F461" s="515"/>
      <c r="G461" s="515"/>
      <c r="H461" s="516" t="s">
        <v>482</v>
      </c>
      <c r="I461" s="516"/>
      <c r="J461" s="516"/>
      <c r="K461" s="516"/>
      <c r="L461" s="362" t="s">
        <v>240</v>
      </c>
      <c r="M461" s="537" t="s">
        <v>210</v>
      </c>
      <c r="N461" s="537"/>
      <c r="O461" s="537"/>
      <c r="P461" s="537"/>
      <c r="Q461" s="516" t="s">
        <v>615</v>
      </c>
      <c r="R461" s="516"/>
      <c r="S461" s="364"/>
      <c r="T461" s="363">
        <v>135408</v>
      </c>
      <c r="U461" s="538">
        <v>140824.32000000001</v>
      </c>
      <c r="V461" s="538"/>
      <c r="W461" s="538"/>
    </row>
    <row r="462" spans="2:23" ht="23.25" customHeight="1" x14ac:dyDescent="0.25">
      <c r="B462" s="515" t="s">
        <v>845</v>
      </c>
      <c r="C462" s="515"/>
      <c r="D462" s="515"/>
      <c r="E462" s="515"/>
      <c r="F462" s="515"/>
      <c r="G462" s="515"/>
      <c r="H462" s="516" t="s">
        <v>482</v>
      </c>
      <c r="I462" s="516"/>
      <c r="J462" s="516"/>
      <c r="K462" s="516"/>
      <c r="L462" s="362" t="s">
        <v>240</v>
      </c>
      <c r="M462" s="537" t="s">
        <v>210</v>
      </c>
      <c r="N462" s="537"/>
      <c r="O462" s="537"/>
      <c r="P462" s="537"/>
      <c r="Q462" s="516" t="s">
        <v>615</v>
      </c>
      <c r="R462" s="516"/>
      <c r="S462" s="362" t="s">
        <v>846</v>
      </c>
      <c r="T462" s="363">
        <v>135408</v>
      </c>
      <c r="U462" s="538">
        <v>140824.32000000001</v>
      </c>
      <c r="V462" s="538"/>
      <c r="W462" s="538"/>
    </row>
    <row r="463" spans="2:23" ht="90.75" customHeight="1" x14ac:dyDescent="0.25">
      <c r="B463" s="515" t="s">
        <v>616</v>
      </c>
      <c r="C463" s="515"/>
      <c r="D463" s="515"/>
      <c r="E463" s="515"/>
      <c r="F463" s="515"/>
      <c r="G463" s="515"/>
      <c r="H463" s="516" t="s">
        <v>482</v>
      </c>
      <c r="I463" s="516"/>
      <c r="J463" s="516"/>
      <c r="K463" s="516"/>
      <c r="L463" s="362" t="s">
        <v>240</v>
      </c>
      <c r="M463" s="537" t="s">
        <v>210</v>
      </c>
      <c r="N463" s="537"/>
      <c r="O463" s="537"/>
      <c r="P463" s="537"/>
      <c r="Q463" s="516" t="s">
        <v>617</v>
      </c>
      <c r="R463" s="516"/>
      <c r="S463" s="364"/>
      <c r="T463" s="363">
        <v>5734281.5999999996</v>
      </c>
      <c r="U463" s="538">
        <v>5704432.8700000001</v>
      </c>
      <c r="V463" s="538"/>
      <c r="W463" s="538"/>
    </row>
    <row r="464" spans="2:23" ht="23.25" customHeight="1" x14ac:dyDescent="0.25">
      <c r="B464" s="515" t="s">
        <v>845</v>
      </c>
      <c r="C464" s="515"/>
      <c r="D464" s="515"/>
      <c r="E464" s="515"/>
      <c r="F464" s="515"/>
      <c r="G464" s="515"/>
      <c r="H464" s="516" t="s">
        <v>482</v>
      </c>
      <c r="I464" s="516"/>
      <c r="J464" s="516"/>
      <c r="K464" s="516"/>
      <c r="L464" s="362" t="s">
        <v>240</v>
      </c>
      <c r="M464" s="537" t="s">
        <v>210</v>
      </c>
      <c r="N464" s="537"/>
      <c r="O464" s="537"/>
      <c r="P464" s="537"/>
      <c r="Q464" s="516" t="s">
        <v>617</v>
      </c>
      <c r="R464" s="516"/>
      <c r="S464" s="362" t="s">
        <v>846</v>
      </c>
      <c r="T464" s="363">
        <v>4068200</v>
      </c>
      <c r="U464" s="538">
        <v>4069448</v>
      </c>
      <c r="V464" s="538"/>
      <c r="W464" s="538"/>
    </row>
    <row r="465" spans="2:23" ht="34.5" customHeight="1" x14ac:dyDescent="0.25">
      <c r="B465" s="515" t="s">
        <v>830</v>
      </c>
      <c r="C465" s="515"/>
      <c r="D465" s="515"/>
      <c r="E465" s="515"/>
      <c r="F465" s="515"/>
      <c r="G465" s="515"/>
      <c r="H465" s="516" t="s">
        <v>482</v>
      </c>
      <c r="I465" s="516"/>
      <c r="J465" s="516"/>
      <c r="K465" s="516"/>
      <c r="L465" s="362" t="s">
        <v>240</v>
      </c>
      <c r="M465" s="537" t="s">
        <v>210</v>
      </c>
      <c r="N465" s="537"/>
      <c r="O465" s="537"/>
      <c r="P465" s="537"/>
      <c r="Q465" s="516" t="s">
        <v>617</v>
      </c>
      <c r="R465" s="516"/>
      <c r="S465" s="362" t="s">
        <v>739</v>
      </c>
      <c r="T465" s="363">
        <v>1562081.6</v>
      </c>
      <c r="U465" s="538">
        <v>1526824.87</v>
      </c>
      <c r="V465" s="538"/>
      <c r="W465" s="538"/>
    </row>
    <row r="466" spans="2:23" ht="15" customHeight="1" x14ac:dyDescent="0.25">
      <c r="B466" s="515" t="s">
        <v>831</v>
      </c>
      <c r="C466" s="515"/>
      <c r="D466" s="515"/>
      <c r="E466" s="515"/>
      <c r="F466" s="515"/>
      <c r="G466" s="515"/>
      <c r="H466" s="516" t="s">
        <v>482</v>
      </c>
      <c r="I466" s="516"/>
      <c r="J466" s="516"/>
      <c r="K466" s="516"/>
      <c r="L466" s="362" t="s">
        <v>240</v>
      </c>
      <c r="M466" s="537" t="s">
        <v>210</v>
      </c>
      <c r="N466" s="537"/>
      <c r="O466" s="537"/>
      <c r="P466" s="537"/>
      <c r="Q466" s="516" t="s">
        <v>617</v>
      </c>
      <c r="R466" s="516"/>
      <c r="S466" s="362" t="s">
        <v>822</v>
      </c>
      <c r="T466" s="363">
        <v>104000</v>
      </c>
      <c r="U466" s="538">
        <v>108160</v>
      </c>
      <c r="V466" s="538"/>
      <c r="W466" s="538"/>
    </row>
    <row r="467" spans="2:23" ht="90.75" customHeight="1" x14ac:dyDescent="0.25">
      <c r="B467" s="515" t="s">
        <v>618</v>
      </c>
      <c r="C467" s="515"/>
      <c r="D467" s="515"/>
      <c r="E467" s="515"/>
      <c r="F467" s="515"/>
      <c r="G467" s="515"/>
      <c r="H467" s="516" t="s">
        <v>482</v>
      </c>
      <c r="I467" s="516"/>
      <c r="J467" s="516"/>
      <c r="K467" s="516"/>
      <c r="L467" s="362" t="s">
        <v>240</v>
      </c>
      <c r="M467" s="537" t="s">
        <v>210</v>
      </c>
      <c r="N467" s="537"/>
      <c r="O467" s="537"/>
      <c r="P467" s="537"/>
      <c r="Q467" s="516" t="s">
        <v>619</v>
      </c>
      <c r="R467" s="516"/>
      <c r="S467" s="364"/>
      <c r="T467" s="363">
        <v>185710.5</v>
      </c>
      <c r="U467" s="538">
        <v>191281.86</v>
      </c>
      <c r="V467" s="538"/>
      <c r="W467" s="538"/>
    </row>
    <row r="468" spans="2:23" ht="23.25" customHeight="1" x14ac:dyDescent="0.25">
      <c r="B468" s="515" t="s">
        <v>848</v>
      </c>
      <c r="C468" s="515"/>
      <c r="D468" s="515"/>
      <c r="E468" s="515"/>
      <c r="F468" s="515"/>
      <c r="G468" s="515"/>
      <c r="H468" s="516" t="s">
        <v>482</v>
      </c>
      <c r="I468" s="516"/>
      <c r="J468" s="516"/>
      <c r="K468" s="516"/>
      <c r="L468" s="362" t="s">
        <v>240</v>
      </c>
      <c r="M468" s="537" t="s">
        <v>210</v>
      </c>
      <c r="N468" s="537"/>
      <c r="O468" s="537"/>
      <c r="P468" s="537"/>
      <c r="Q468" s="516" t="s">
        <v>619</v>
      </c>
      <c r="R468" s="516"/>
      <c r="S468" s="362" t="s">
        <v>849</v>
      </c>
      <c r="T468" s="363">
        <v>185710.5</v>
      </c>
      <c r="U468" s="538">
        <v>191281.86</v>
      </c>
      <c r="V468" s="538"/>
      <c r="W468" s="538"/>
    </row>
    <row r="469" spans="2:23" ht="15" customHeight="1" x14ac:dyDescent="0.25">
      <c r="B469" s="515" t="s">
        <v>839</v>
      </c>
      <c r="C469" s="515"/>
      <c r="D469" s="515"/>
      <c r="E469" s="515"/>
      <c r="F469" s="515"/>
      <c r="G469" s="515"/>
      <c r="H469" s="516" t="s">
        <v>482</v>
      </c>
      <c r="I469" s="516"/>
      <c r="J469" s="516"/>
      <c r="K469" s="516"/>
      <c r="L469" s="362" t="s">
        <v>240</v>
      </c>
      <c r="M469" s="537" t="s">
        <v>210</v>
      </c>
      <c r="N469" s="537"/>
      <c r="O469" s="537"/>
      <c r="P469" s="537"/>
      <c r="Q469" s="516" t="s">
        <v>840</v>
      </c>
      <c r="R469" s="516"/>
      <c r="S469" s="362"/>
      <c r="T469" s="363">
        <v>5377777.9900000002</v>
      </c>
      <c r="U469" s="538">
        <v>5698795.2999999998</v>
      </c>
      <c r="V469" s="538"/>
      <c r="W469" s="538"/>
    </row>
    <row r="470" spans="2:23" ht="23.25" customHeight="1" x14ac:dyDescent="0.25">
      <c r="B470" s="515" t="s">
        <v>841</v>
      </c>
      <c r="C470" s="515"/>
      <c r="D470" s="515"/>
      <c r="E470" s="515"/>
      <c r="F470" s="515"/>
      <c r="G470" s="515"/>
      <c r="H470" s="516" t="s">
        <v>482</v>
      </c>
      <c r="I470" s="516"/>
      <c r="J470" s="516"/>
      <c r="K470" s="516"/>
      <c r="L470" s="362" t="s">
        <v>240</v>
      </c>
      <c r="M470" s="537" t="s">
        <v>210</v>
      </c>
      <c r="N470" s="537"/>
      <c r="O470" s="537"/>
      <c r="P470" s="537"/>
      <c r="Q470" s="516" t="s">
        <v>842</v>
      </c>
      <c r="R470" s="516"/>
      <c r="S470" s="362"/>
      <c r="T470" s="363">
        <v>5377777.9900000002</v>
      </c>
      <c r="U470" s="538">
        <v>5698795.2999999998</v>
      </c>
      <c r="V470" s="538"/>
      <c r="W470" s="538"/>
    </row>
    <row r="471" spans="2:23" ht="23.25" customHeight="1" x14ac:dyDescent="0.25">
      <c r="B471" s="515" t="s">
        <v>679</v>
      </c>
      <c r="C471" s="515"/>
      <c r="D471" s="515"/>
      <c r="E471" s="515"/>
      <c r="F471" s="515"/>
      <c r="G471" s="515"/>
      <c r="H471" s="516" t="s">
        <v>482</v>
      </c>
      <c r="I471" s="516"/>
      <c r="J471" s="516"/>
      <c r="K471" s="516"/>
      <c r="L471" s="362" t="s">
        <v>240</v>
      </c>
      <c r="M471" s="537" t="s">
        <v>210</v>
      </c>
      <c r="N471" s="537"/>
      <c r="O471" s="537"/>
      <c r="P471" s="537"/>
      <c r="Q471" s="516" t="s">
        <v>678</v>
      </c>
      <c r="R471" s="516"/>
      <c r="S471" s="364"/>
      <c r="T471" s="363">
        <v>5377777.9900000002</v>
      </c>
      <c r="U471" s="538">
        <v>5698795.2999999998</v>
      </c>
      <c r="V471" s="538"/>
      <c r="W471" s="538"/>
    </row>
    <row r="472" spans="2:23" ht="23.25" customHeight="1" x14ac:dyDescent="0.25">
      <c r="B472" s="515" t="s">
        <v>845</v>
      </c>
      <c r="C472" s="515"/>
      <c r="D472" s="515"/>
      <c r="E472" s="515"/>
      <c r="F472" s="515"/>
      <c r="G472" s="515"/>
      <c r="H472" s="516" t="s">
        <v>482</v>
      </c>
      <c r="I472" s="516"/>
      <c r="J472" s="516"/>
      <c r="K472" s="516"/>
      <c r="L472" s="362" t="s">
        <v>240</v>
      </c>
      <c r="M472" s="537" t="s">
        <v>210</v>
      </c>
      <c r="N472" s="537"/>
      <c r="O472" s="537"/>
      <c r="P472" s="537"/>
      <c r="Q472" s="516" t="s">
        <v>678</v>
      </c>
      <c r="R472" s="516"/>
      <c r="S472" s="362" t="s">
        <v>846</v>
      </c>
      <c r="T472" s="363">
        <v>3226666.79</v>
      </c>
      <c r="U472" s="538">
        <v>3419277.18</v>
      </c>
      <c r="V472" s="538"/>
      <c r="W472" s="538"/>
    </row>
    <row r="473" spans="2:23" ht="15" customHeight="1" x14ac:dyDescent="0.25">
      <c r="B473" s="515" t="s">
        <v>996</v>
      </c>
      <c r="C473" s="515"/>
      <c r="D473" s="515"/>
      <c r="E473" s="515"/>
      <c r="F473" s="515"/>
      <c r="G473" s="515"/>
      <c r="H473" s="516" t="s">
        <v>482</v>
      </c>
      <c r="I473" s="516"/>
      <c r="J473" s="516"/>
      <c r="K473" s="516"/>
      <c r="L473" s="362" t="s">
        <v>240</v>
      </c>
      <c r="M473" s="537" t="s">
        <v>210</v>
      </c>
      <c r="N473" s="537"/>
      <c r="O473" s="537"/>
      <c r="P473" s="537"/>
      <c r="Q473" s="516" t="s">
        <v>678</v>
      </c>
      <c r="R473" s="516"/>
      <c r="S473" s="362" t="s">
        <v>997</v>
      </c>
      <c r="T473" s="363">
        <v>2151111.2000000002</v>
      </c>
      <c r="U473" s="538">
        <v>2279518.12</v>
      </c>
      <c r="V473" s="538"/>
      <c r="W473" s="538"/>
    </row>
    <row r="474" spans="2:23" ht="23.25" customHeight="1" x14ac:dyDescent="0.25">
      <c r="B474" s="515" t="s">
        <v>262</v>
      </c>
      <c r="C474" s="515"/>
      <c r="D474" s="515"/>
      <c r="E474" s="515"/>
      <c r="F474" s="515"/>
      <c r="G474" s="515"/>
      <c r="H474" s="516" t="s">
        <v>482</v>
      </c>
      <c r="I474" s="516"/>
      <c r="J474" s="516"/>
      <c r="K474" s="516"/>
      <c r="L474" s="362" t="s">
        <v>240</v>
      </c>
      <c r="M474" s="537" t="s">
        <v>217</v>
      </c>
      <c r="N474" s="537"/>
      <c r="O474" s="537"/>
      <c r="P474" s="537"/>
      <c r="Q474" s="516"/>
      <c r="R474" s="516"/>
      <c r="S474" s="362"/>
      <c r="T474" s="363">
        <v>3008431</v>
      </c>
      <c r="U474" s="538">
        <v>3128768</v>
      </c>
      <c r="V474" s="538"/>
      <c r="W474" s="538"/>
    </row>
    <row r="475" spans="2:23" ht="15" customHeight="1" x14ac:dyDescent="0.25">
      <c r="B475" s="515" t="s">
        <v>839</v>
      </c>
      <c r="C475" s="515"/>
      <c r="D475" s="515"/>
      <c r="E475" s="515"/>
      <c r="F475" s="515"/>
      <c r="G475" s="515"/>
      <c r="H475" s="516" t="s">
        <v>482</v>
      </c>
      <c r="I475" s="516"/>
      <c r="J475" s="516"/>
      <c r="K475" s="516"/>
      <c r="L475" s="362" t="s">
        <v>240</v>
      </c>
      <c r="M475" s="537" t="s">
        <v>217</v>
      </c>
      <c r="N475" s="537"/>
      <c r="O475" s="537"/>
      <c r="P475" s="537"/>
      <c r="Q475" s="516" t="s">
        <v>840</v>
      </c>
      <c r="R475" s="516"/>
      <c r="S475" s="362"/>
      <c r="T475" s="363">
        <v>3008431</v>
      </c>
      <c r="U475" s="538">
        <v>3128768</v>
      </c>
      <c r="V475" s="538"/>
      <c r="W475" s="538"/>
    </row>
    <row r="476" spans="2:23" ht="23.25" customHeight="1" x14ac:dyDescent="0.25">
      <c r="B476" s="515" t="s">
        <v>841</v>
      </c>
      <c r="C476" s="515"/>
      <c r="D476" s="515"/>
      <c r="E476" s="515"/>
      <c r="F476" s="515"/>
      <c r="G476" s="515"/>
      <c r="H476" s="516" t="s">
        <v>482</v>
      </c>
      <c r="I476" s="516"/>
      <c r="J476" s="516"/>
      <c r="K476" s="516"/>
      <c r="L476" s="362" t="s">
        <v>240</v>
      </c>
      <c r="M476" s="537" t="s">
        <v>217</v>
      </c>
      <c r="N476" s="537"/>
      <c r="O476" s="537"/>
      <c r="P476" s="537"/>
      <c r="Q476" s="516" t="s">
        <v>842</v>
      </c>
      <c r="R476" s="516"/>
      <c r="S476" s="362"/>
      <c r="T476" s="363">
        <v>3008431</v>
      </c>
      <c r="U476" s="538">
        <v>3128768</v>
      </c>
      <c r="V476" s="538"/>
      <c r="W476" s="538"/>
    </row>
    <row r="477" spans="2:23" ht="23.25" customHeight="1" x14ac:dyDescent="0.25">
      <c r="B477" s="515" t="s">
        <v>516</v>
      </c>
      <c r="C477" s="515"/>
      <c r="D477" s="515"/>
      <c r="E477" s="515"/>
      <c r="F477" s="515"/>
      <c r="G477" s="515"/>
      <c r="H477" s="516" t="s">
        <v>482</v>
      </c>
      <c r="I477" s="516"/>
      <c r="J477" s="516"/>
      <c r="K477" s="516"/>
      <c r="L477" s="362" t="s">
        <v>240</v>
      </c>
      <c r="M477" s="537" t="s">
        <v>217</v>
      </c>
      <c r="N477" s="537"/>
      <c r="O477" s="537"/>
      <c r="P477" s="537"/>
      <c r="Q477" s="516" t="s">
        <v>517</v>
      </c>
      <c r="R477" s="516"/>
      <c r="S477" s="364"/>
      <c r="T477" s="363">
        <v>3008431</v>
      </c>
      <c r="U477" s="538">
        <v>3128768</v>
      </c>
      <c r="V477" s="538"/>
      <c r="W477" s="538"/>
    </row>
    <row r="478" spans="2:23" ht="23.25" customHeight="1" x14ac:dyDescent="0.25">
      <c r="B478" s="515" t="s">
        <v>828</v>
      </c>
      <c r="C478" s="515"/>
      <c r="D478" s="515"/>
      <c r="E478" s="515"/>
      <c r="F478" s="515"/>
      <c r="G478" s="515"/>
      <c r="H478" s="516" t="s">
        <v>482</v>
      </c>
      <c r="I478" s="516"/>
      <c r="J478" s="516"/>
      <c r="K478" s="516"/>
      <c r="L478" s="362" t="s">
        <v>240</v>
      </c>
      <c r="M478" s="537" t="s">
        <v>217</v>
      </c>
      <c r="N478" s="537"/>
      <c r="O478" s="537"/>
      <c r="P478" s="537"/>
      <c r="Q478" s="516" t="s">
        <v>517</v>
      </c>
      <c r="R478" s="516"/>
      <c r="S478" s="362" t="s">
        <v>829</v>
      </c>
      <c r="T478" s="363">
        <v>3008431</v>
      </c>
      <c r="U478" s="538">
        <v>3128768</v>
      </c>
      <c r="V478" s="538"/>
      <c r="W478" s="538"/>
    </row>
    <row r="479" spans="2:23" ht="15" customHeight="1" x14ac:dyDescent="0.25">
      <c r="B479" s="515" t="s">
        <v>269</v>
      </c>
      <c r="C479" s="515"/>
      <c r="D479" s="515"/>
      <c r="E479" s="515"/>
      <c r="F479" s="515"/>
      <c r="G479" s="515"/>
      <c r="H479" s="516" t="s">
        <v>482</v>
      </c>
      <c r="I479" s="516"/>
      <c r="J479" s="516"/>
      <c r="K479" s="516"/>
      <c r="L479" s="362" t="s">
        <v>243</v>
      </c>
      <c r="M479" s="516"/>
      <c r="N479" s="516"/>
      <c r="O479" s="516"/>
      <c r="P479" s="516"/>
      <c r="Q479" s="516"/>
      <c r="R479" s="516"/>
      <c r="S479" s="362"/>
      <c r="T479" s="363">
        <v>10571856.779999999</v>
      </c>
      <c r="U479" s="538">
        <v>8965834.75</v>
      </c>
      <c r="V479" s="538"/>
      <c r="W479" s="538"/>
    </row>
    <row r="480" spans="2:23" ht="15" customHeight="1" x14ac:dyDescent="0.25">
      <c r="B480" s="515" t="s">
        <v>270</v>
      </c>
      <c r="C480" s="515"/>
      <c r="D480" s="515"/>
      <c r="E480" s="515"/>
      <c r="F480" s="515"/>
      <c r="G480" s="515"/>
      <c r="H480" s="516" t="s">
        <v>482</v>
      </c>
      <c r="I480" s="516"/>
      <c r="J480" s="516"/>
      <c r="K480" s="516"/>
      <c r="L480" s="362" t="s">
        <v>243</v>
      </c>
      <c r="M480" s="537" t="s">
        <v>210</v>
      </c>
      <c r="N480" s="537"/>
      <c r="O480" s="537"/>
      <c r="P480" s="537"/>
      <c r="Q480" s="516"/>
      <c r="R480" s="516"/>
      <c r="S480" s="362"/>
      <c r="T480" s="363">
        <v>1000000</v>
      </c>
      <c r="U480" s="538">
        <v>1000000</v>
      </c>
      <c r="V480" s="538"/>
      <c r="W480" s="538"/>
    </row>
    <row r="481" spans="2:23" ht="15" customHeight="1" x14ac:dyDescent="0.25">
      <c r="B481" s="515" t="s">
        <v>839</v>
      </c>
      <c r="C481" s="515"/>
      <c r="D481" s="515"/>
      <c r="E481" s="515"/>
      <c r="F481" s="515"/>
      <c r="G481" s="515"/>
      <c r="H481" s="516" t="s">
        <v>482</v>
      </c>
      <c r="I481" s="516"/>
      <c r="J481" s="516"/>
      <c r="K481" s="516"/>
      <c r="L481" s="362" t="s">
        <v>243</v>
      </c>
      <c r="M481" s="537" t="s">
        <v>210</v>
      </c>
      <c r="N481" s="537"/>
      <c r="O481" s="537"/>
      <c r="P481" s="537"/>
      <c r="Q481" s="516" t="s">
        <v>840</v>
      </c>
      <c r="R481" s="516"/>
      <c r="S481" s="362"/>
      <c r="T481" s="363">
        <v>1000000</v>
      </c>
      <c r="U481" s="538">
        <v>1000000</v>
      </c>
      <c r="V481" s="538"/>
      <c r="W481" s="538"/>
    </row>
    <row r="482" spans="2:23" ht="23.25" customHeight="1" x14ac:dyDescent="0.25">
      <c r="B482" s="515" t="s">
        <v>841</v>
      </c>
      <c r="C482" s="515"/>
      <c r="D482" s="515"/>
      <c r="E482" s="515"/>
      <c r="F482" s="515"/>
      <c r="G482" s="515"/>
      <c r="H482" s="516" t="s">
        <v>482</v>
      </c>
      <c r="I482" s="516"/>
      <c r="J482" s="516"/>
      <c r="K482" s="516"/>
      <c r="L482" s="362" t="s">
        <v>243</v>
      </c>
      <c r="M482" s="537" t="s">
        <v>210</v>
      </c>
      <c r="N482" s="537"/>
      <c r="O482" s="537"/>
      <c r="P482" s="537"/>
      <c r="Q482" s="516" t="s">
        <v>842</v>
      </c>
      <c r="R482" s="516"/>
      <c r="S482" s="362"/>
      <c r="T482" s="363">
        <v>1000000</v>
      </c>
      <c r="U482" s="538">
        <v>1000000</v>
      </c>
      <c r="V482" s="538"/>
      <c r="W482" s="538"/>
    </row>
    <row r="483" spans="2:23" ht="23.25" customHeight="1" x14ac:dyDescent="0.25">
      <c r="B483" s="515" t="s">
        <v>510</v>
      </c>
      <c r="C483" s="515"/>
      <c r="D483" s="515"/>
      <c r="E483" s="515"/>
      <c r="F483" s="515"/>
      <c r="G483" s="515"/>
      <c r="H483" s="516" t="s">
        <v>482</v>
      </c>
      <c r="I483" s="516"/>
      <c r="J483" s="516"/>
      <c r="K483" s="516"/>
      <c r="L483" s="362" t="s">
        <v>243</v>
      </c>
      <c r="M483" s="537" t="s">
        <v>210</v>
      </c>
      <c r="N483" s="537"/>
      <c r="O483" s="537"/>
      <c r="P483" s="537"/>
      <c r="Q483" s="516" t="s">
        <v>511</v>
      </c>
      <c r="R483" s="516"/>
      <c r="S483" s="364"/>
      <c r="T483" s="363">
        <v>1000000</v>
      </c>
      <c r="U483" s="538">
        <v>1000000</v>
      </c>
      <c r="V483" s="538"/>
      <c r="W483" s="538"/>
    </row>
    <row r="484" spans="2:23" ht="23.25" customHeight="1" x14ac:dyDescent="0.25">
      <c r="B484" s="515" t="s">
        <v>848</v>
      </c>
      <c r="C484" s="515"/>
      <c r="D484" s="515"/>
      <c r="E484" s="515"/>
      <c r="F484" s="515"/>
      <c r="G484" s="515"/>
      <c r="H484" s="516" t="s">
        <v>482</v>
      </c>
      <c r="I484" s="516"/>
      <c r="J484" s="516"/>
      <c r="K484" s="516"/>
      <c r="L484" s="362" t="s">
        <v>243</v>
      </c>
      <c r="M484" s="537" t="s">
        <v>210</v>
      </c>
      <c r="N484" s="537"/>
      <c r="O484" s="537"/>
      <c r="P484" s="537"/>
      <c r="Q484" s="516" t="s">
        <v>511</v>
      </c>
      <c r="R484" s="516"/>
      <c r="S484" s="362" t="s">
        <v>849</v>
      </c>
      <c r="T484" s="363">
        <v>1000000</v>
      </c>
      <c r="U484" s="538">
        <v>1000000</v>
      </c>
      <c r="V484" s="538"/>
      <c r="W484" s="538"/>
    </row>
    <row r="485" spans="2:23" ht="15" customHeight="1" x14ac:dyDescent="0.25">
      <c r="B485" s="515" t="s">
        <v>271</v>
      </c>
      <c r="C485" s="515"/>
      <c r="D485" s="515"/>
      <c r="E485" s="515"/>
      <c r="F485" s="515"/>
      <c r="G485" s="515"/>
      <c r="H485" s="516" t="s">
        <v>482</v>
      </c>
      <c r="I485" s="516"/>
      <c r="J485" s="516"/>
      <c r="K485" s="516"/>
      <c r="L485" s="362" t="s">
        <v>243</v>
      </c>
      <c r="M485" s="537" t="s">
        <v>215</v>
      </c>
      <c r="N485" s="537"/>
      <c r="O485" s="537"/>
      <c r="P485" s="537"/>
      <c r="Q485" s="516"/>
      <c r="R485" s="516"/>
      <c r="S485" s="362"/>
      <c r="T485" s="363">
        <v>1613610</v>
      </c>
      <c r="U485" s="538">
        <v>0</v>
      </c>
      <c r="V485" s="538"/>
      <c r="W485" s="538"/>
    </row>
    <row r="486" spans="2:23" ht="15" customHeight="1" x14ac:dyDescent="0.25">
      <c r="B486" s="515" t="s">
        <v>839</v>
      </c>
      <c r="C486" s="515"/>
      <c r="D486" s="515"/>
      <c r="E486" s="515"/>
      <c r="F486" s="515"/>
      <c r="G486" s="515"/>
      <c r="H486" s="516" t="s">
        <v>482</v>
      </c>
      <c r="I486" s="516"/>
      <c r="J486" s="516"/>
      <c r="K486" s="516"/>
      <c r="L486" s="362" t="s">
        <v>243</v>
      </c>
      <c r="M486" s="537" t="s">
        <v>215</v>
      </c>
      <c r="N486" s="537"/>
      <c r="O486" s="537"/>
      <c r="P486" s="537"/>
      <c r="Q486" s="516" t="s">
        <v>840</v>
      </c>
      <c r="R486" s="516"/>
      <c r="S486" s="362"/>
      <c r="T486" s="363">
        <v>1613610</v>
      </c>
      <c r="U486" s="538">
        <v>0</v>
      </c>
      <c r="V486" s="538"/>
      <c r="W486" s="538"/>
    </row>
    <row r="487" spans="2:23" ht="23.25" customHeight="1" x14ac:dyDescent="0.25">
      <c r="B487" s="515" t="s">
        <v>841</v>
      </c>
      <c r="C487" s="515"/>
      <c r="D487" s="515"/>
      <c r="E487" s="515"/>
      <c r="F487" s="515"/>
      <c r="G487" s="515"/>
      <c r="H487" s="516" t="s">
        <v>482</v>
      </c>
      <c r="I487" s="516"/>
      <c r="J487" s="516"/>
      <c r="K487" s="516"/>
      <c r="L487" s="362" t="s">
        <v>243</v>
      </c>
      <c r="M487" s="537" t="s">
        <v>215</v>
      </c>
      <c r="N487" s="537"/>
      <c r="O487" s="537"/>
      <c r="P487" s="537"/>
      <c r="Q487" s="516" t="s">
        <v>842</v>
      </c>
      <c r="R487" s="516"/>
      <c r="S487" s="362"/>
      <c r="T487" s="363">
        <v>1613610</v>
      </c>
      <c r="U487" s="538">
        <v>0</v>
      </c>
      <c r="V487" s="538"/>
      <c r="W487" s="538"/>
    </row>
    <row r="488" spans="2:23" ht="23.25" customHeight="1" x14ac:dyDescent="0.25">
      <c r="B488" s="515" t="s">
        <v>1004</v>
      </c>
      <c r="C488" s="515"/>
      <c r="D488" s="515"/>
      <c r="E488" s="515"/>
      <c r="F488" s="515"/>
      <c r="G488" s="515"/>
      <c r="H488" s="516" t="s">
        <v>482</v>
      </c>
      <c r="I488" s="516"/>
      <c r="J488" s="516"/>
      <c r="K488" s="516"/>
      <c r="L488" s="362" t="s">
        <v>243</v>
      </c>
      <c r="M488" s="537" t="s">
        <v>215</v>
      </c>
      <c r="N488" s="537"/>
      <c r="O488" s="537"/>
      <c r="P488" s="537"/>
      <c r="Q488" s="516" t="s">
        <v>749</v>
      </c>
      <c r="R488" s="516"/>
      <c r="S488" s="364"/>
      <c r="T488" s="363">
        <v>1613610</v>
      </c>
      <c r="U488" s="538">
        <v>0</v>
      </c>
      <c r="V488" s="538"/>
      <c r="W488" s="538"/>
    </row>
    <row r="489" spans="2:23" ht="23.25" customHeight="1" x14ac:dyDescent="0.25">
      <c r="B489" s="515" t="s">
        <v>848</v>
      </c>
      <c r="C489" s="515"/>
      <c r="D489" s="515"/>
      <c r="E489" s="515"/>
      <c r="F489" s="515"/>
      <c r="G489" s="515"/>
      <c r="H489" s="516" t="s">
        <v>482</v>
      </c>
      <c r="I489" s="516"/>
      <c r="J489" s="516"/>
      <c r="K489" s="516"/>
      <c r="L489" s="362" t="s">
        <v>243</v>
      </c>
      <c r="M489" s="537" t="s">
        <v>215</v>
      </c>
      <c r="N489" s="537"/>
      <c r="O489" s="537"/>
      <c r="P489" s="537"/>
      <c r="Q489" s="516" t="s">
        <v>749</v>
      </c>
      <c r="R489" s="516"/>
      <c r="S489" s="362" t="s">
        <v>849</v>
      </c>
      <c r="T489" s="363">
        <v>1613610</v>
      </c>
      <c r="U489" s="538">
        <v>0</v>
      </c>
      <c r="V489" s="538"/>
      <c r="W489" s="538"/>
    </row>
    <row r="490" spans="2:23" ht="15" customHeight="1" x14ac:dyDescent="0.25">
      <c r="B490" s="515" t="s">
        <v>272</v>
      </c>
      <c r="C490" s="515"/>
      <c r="D490" s="515"/>
      <c r="E490" s="515"/>
      <c r="F490" s="515"/>
      <c r="G490" s="515"/>
      <c r="H490" s="516" t="s">
        <v>482</v>
      </c>
      <c r="I490" s="516"/>
      <c r="J490" s="516"/>
      <c r="K490" s="516"/>
      <c r="L490" s="362" t="s">
        <v>243</v>
      </c>
      <c r="M490" s="537" t="s">
        <v>217</v>
      </c>
      <c r="N490" s="537"/>
      <c r="O490" s="537"/>
      <c r="P490" s="537"/>
      <c r="Q490" s="516"/>
      <c r="R490" s="516"/>
      <c r="S490" s="362"/>
      <c r="T490" s="363">
        <v>7258246.7800000003</v>
      </c>
      <c r="U490" s="538">
        <v>7265834.75</v>
      </c>
      <c r="V490" s="538"/>
      <c r="W490" s="538"/>
    </row>
    <row r="491" spans="2:23" ht="23.25" customHeight="1" x14ac:dyDescent="0.25">
      <c r="B491" s="515" t="s">
        <v>833</v>
      </c>
      <c r="C491" s="515"/>
      <c r="D491" s="515"/>
      <c r="E491" s="515"/>
      <c r="F491" s="515"/>
      <c r="G491" s="515"/>
      <c r="H491" s="516" t="s">
        <v>482</v>
      </c>
      <c r="I491" s="516"/>
      <c r="J491" s="516"/>
      <c r="K491" s="516"/>
      <c r="L491" s="362" t="s">
        <v>243</v>
      </c>
      <c r="M491" s="537" t="s">
        <v>217</v>
      </c>
      <c r="N491" s="537"/>
      <c r="O491" s="537"/>
      <c r="P491" s="537"/>
      <c r="Q491" s="516" t="s">
        <v>834</v>
      </c>
      <c r="R491" s="516"/>
      <c r="S491" s="362"/>
      <c r="T491" s="363">
        <v>3386183.02</v>
      </c>
      <c r="U491" s="538">
        <v>3387572.8</v>
      </c>
      <c r="V491" s="538"/>
      <c r="W491" s="538"/>
    </row>
    <row r="492" spans="2:23" ht="34.5" customHeight="1" x14ac:dyDescent="0.25">
      <c r="B492" s="515" t="s">
        <v>950</v>
      </c>
      <c r="C492" s="515"/>
      <c r="D492" s="515"/>
      <c r="E492" s="515"/>
      <c r="F492" s="515"/>
      <c r="G492" s="515"/>
      <c r="H492" s="516" t="s">
        <v>482</v>
      </c>
      <c r="I492" s="516"/>
      <c r="J492" s="516"/>
      <c r="K492" s="516"/>
      <c r="L492" s="362" t="s">
        <v>243</v>
      </c>
      <c r="M492" s="537" t="s">
        <v>217</v>
      </c>
      <c r="N492" s="537"/>
      <c r="O492" s="537"/>
      <c r="P492" s="537"/>
      <c r="Q492" s="516" t="s">
        <v>951</v>
      </c>
      <c r="R492" s="516"/>
      <c r="S492" s="362"/>
      <c r="T492" s="363">
        <v>2255464.7599999998</v>
      </c>
      <c r="U492" s="538">
        <v>2255464.7599999998</v>
      </c>
      <c r="V492" s="538"/>
      <c r="W492" s="538"/>
    </row>
    <row r="493" spans="2:23" ht="135.75" customHeight="1" x14ac:dyDescent="0.25">
      <c r="B493" s="515" t="s">
        <v>1005</v>
      </c>
      <c r="C493" s="515"/>
      <c r="D493" s="515"/>
      <c r="E493" s="515"/>
      <c r="F493" s="515"/>
      <c r="G493" s="515"/>
      <c r="H493" s="516" t="s">
        <v>482</v>
      </c>
      <c r="I493" s="516"/>
      <c r="J493" s="516"/>
      <c r="K493" s="516"/>
      <c r="L493" s="362" t="s">
        <v>243</v>
      </c>
      <c r="M493" s="537" t="s">
        <v>217</v>
      </c>
      <c r="N493" s="537"/>
      <c r="O493" s="537"/>
      <c r="P493" s="537"/>
      <c r="Q493" s="516" t="s">
        <v>621</v>
      </c>
      <c r="R493" s="516"/>
      <c r="S493" s="364"/>
      <c r="T493" s="363">
        <v>2255464.7599999998</v>
      </c>
      <c r="U493" s="538">
        <v>2255464.7599999998</v>
      </c>
      <c r="V493" s="538"/>
      <c r="W493" s="538"/>
    </row>
    <row r="494" spans="2:23" ht="23.25" customHeight="1" x14ac:dyDescent="0.25">
      <c r="B494" s="515" t="s">
        <v>848</v>
      </c>
      <c r="C494" s="515"/>
      <c r="D494" s="515"/>
      <c r="E494" s="515"/>
      <c r="F494" s="515"/>
      <c r="G494" s="515"/>
      <c r="H494" s="516" t="s">
        <v>482</v>
      </c>
      <c r="I494" s="516"/>
      <c r="J494" s="516"/>
      <c r="K494" s="516"/>
      <c r="L494" s="362" t="s">
        <v>243</v>
      </c>
      <c r="M494" s="537" t="s">
        <v>217</v>
      </c>
      <c r="N494" s="537"/>
      <c r="O494" s="537"/>
      <c r="P494" s="537"/>
      <c r="Q494" s="516" t="s">
        <v>621</v>
      </c>
      <c r="R494" s="516"/>
      <c r="S494" s="362" t="s">
        <v>849</v>
      </c>
      <c r="T494" s="363">
        <v>2255464.7599999998</v>
      </c>
      <c r="U494" s="538">
        <v>2255464.7599999998</v>
      </c>
      <c r="V494" s="538"/>
      <c r="W494" s="538"/>
    </row>
    <row r="495" spans="2:23" ht="23.25" customHeight="1" x14ac:dyDescent="0.25">
      <c r="B495" s="515" t="s">
        <v>835</v>
      </c>
      <c r="C495" s="515"/>
      <c r="D495" s="515"/>
      <c r="E495" s="515"/>
      <c r="F495" s="515"/>
      <c r="G495" s="515"/>
      <c r="H495" s="516" t="s">
        <v>482</v>
      </c>
      <c r="I495" s="516"/>
      <c r="J495" s="516"/>
      <c r="K495" s="516"/>
      <c r="L495" s="362" t="s">
        <v>243</v>
      </c>
      <c r="M495" s="537" t="s">
        <v>217</v>
      </c>
      <c r="N495" s="537"/>
      <c r="O495" s="537"/>
      <c r="P495" s="537"/>
      <c r="Q495" s="516" t="s">
        <v>836</v>
      </c>
      <c r="R495" s="516"/>
      <c r="S495" s="362"/>
      <c r="T495" s="363">
        <v>1130718.26</v>
      </c>
      <c r="U495" s="538">
        <v>1132108.04</v>
      </c>
      <c r="V495" s="538"/>
      <c r="W495" s="538"/>
    </row>
    <row r="496" spans="2:23" ht="102" customHeight="1" x14ac:dyDescent="0.25">
      <c r="B496" s="515" t="s">
        <v>506</v>
      </c>
      <c r="C496" s="515"/>
      <c r="D496" s="515"/>
      <c r="E496" s="515"/>
      <c r="F496" s="515"/>
      <c r="G496" s="515"/>
      <c r="H496" s="516" t="s">
        <v>482</v>
      </c>
      <c r="I496" s="516"/>
      <c r="J496" s="516"/>
      <c r="K496" s="516"/>
      <c r="L496" s="362" t="s">
        <v>243</v>
      </c>
      <c r="M496" s="537" t="s">
        <v>217</v>
      </c>
      <c r="N496" s="537"/>
      <c r="O496" s="537"/>
      <c r="P496" s="537"/>
      <c r="Q496" s="516" t="s">
        <v>507</v>
      </c>
      <c r="R496" s="516"/>
      <c r="S496" s="364"/>
      <c r="T496" s="363">
        <v>32200</v>
      </c>
      <c r="U496" s="538">
        <v>32200</v>
      </c>
      <c r="V496" s="538"/>
      <c r="W496" s="538"/>
    </row>
    <row r="497" spans="2:23" ht="23.25" customHeight="1" x14ac:dyDescent="0.25">
      <c r="B497" s="515" t="s">
        <v>848</v>
      </c>
      <c r="C497" s="515"/>
      <c r="D497" s="515"/>
      <c r="E497" s="515"/>
      <c r="F497" s="515"/>
      <c r="G497" s="515"/>
      <c r="H497" s="516" t="s">
        <v>482</v>
      </c>
      <c r="I497" s="516"/>
      <c r="J497" s="516"/>
      <c r="K497" s="516"/>
      <c r="L497" s="362" t="s">
        <v>243</v>
      </c>
      <c r="M497" s="537" t="s">
        <v>217</v>
      </c>
      <c r="N497" s="537"/>
      <c r="O497" s="537"/>
      <c r="P497" s="537"/>
      <c r="Q497" s="516" t="s">
        <v>507</v>
      </c>
      <c r="R497" s="516"/>
      <c r="S497" s="362" t="s">
        <v>849</v>
      </c>
      <c r="T497" s="363">
        <v>32200</v>
      </c>
      <c r="U497" s="538">
        <v>32200</v>
      </c>
      <c r="V497" s="538"/>
      <c r="W497" s="538"/>
    </row>
    <row r="498" spans="2:23" ht="45.75" customHeight="1" x14ac:dyDescent="0.25">
      <c r="B498" s="515" t="s">
        <v>622</v>
      </c>
      <c r="C498" s="515"/>
      <c r="D498" s="515"/>
      <c r="E498" s="515"/>
      <c r="F498" s="515"/>
      <c r="G498" s="515"/>
      <c r="H498" s="516" t="s">
        <v>482</v>
      </c>
      <c r="I498" s="516"/>
      <c r="J498" s="516"/>
      <c r="K498" s="516"/>
      <c r="L498" s="362" t="s">
        <v>243</v>
      </c>
      <c r="M498" s="537" t="s">
        <v>217</v>
      </c>
      <c r="N498" s="537"/>
      <c r="O498" s="537"/>
      <c r="P498" s="537"/>
      <c r="Q498" s="516" t="s">
        <v>623</v>
      </c>
      <c r="R498" s="516"/>
      <c r="S498" s="364"/>
      <c r="T498" s="363">
        <v>1072898.57</v>
      </c>
      <c r="U498" s="538">
        <v>1072898.57</v>
      </c>
      <c r="V498" s="538"/>
      <c r="W498" s="538"/>
    </row>
    <row r="499" spans="2:23" ht="23.25" customHeight="1" x14ac:dyDescent="0.25">
      <c r="B499" s="515" t="s">
        <v>848</v>
      </c>
      <c r="C499" s="515"/>
      <c r="D499" s="515"/>
      <c r="E499" s="515"/>
      <c r="F499" s="515"/>
      <c r="G499" s="515"/>
      <c r="H499" s="516" t="s">
        <v>482</v>
      </c>
      <c r="I499" s="516"/>
      <c r="J499" s="516"/>
      <c r="K499" s="516"/>
      <c r="L499" s="362" t="s">
        <v>243</v>
      </c>
      <c r="M499" s="537" t="s">
        <v>217</v>
      </c>
      <c r="N499" s="537"/>
      <c r="O499" s="537"/>
      <c r="P499" s="537"/>
      <c r="Q499" s="516" t="s">
        <v>623</v>
      </c>
      <c r="R499" s="516"/>
      <c r="S499" s="362" t="s">
        <v>849</v>
      </c>
      <c r="T499" s="363">
        <v>1072898.57</v>
      </c>
      <c r="U499" s="538">
        <v>1072898.57</v>
      </c>
      <c r="V499" s="538"/>
      <c r="W499" s="538"/>
    </row>
    <row r="500" spans="2:23" ht="45.75" customHeight="1" x14ac:dyDescent="0.25">
      <c r="B500" s="515" t="s">
        <v>677</v>
      </c>
      <c r="C500" s="515"/>
      <c r="D500" s="515"/>
      <c r="E500" s="515"/>
      <c r="F500" s="515"/>
      <c r="G500" s="515"/>
      <c r="H500" s="516" t="s">
        <v>482</v>
      </c>
      <c r="I500" s="516"/>
      <c r="J500" s="516"/>
      <c r="K500" s="516"/>
      <c r="L500" s="362" t="s">
        <v>243</v>
      </c>
      <c r="M500" s="537" t="s">
        <v>217</v>
      </c>
      <c r="N500" s="537"/>
      <c r="O500" s="537"/>
      <c r="P500" s="537"/>
      <c r="Q500" s="516" t="s">
        <v>676</v>
      </c>
      <c r="R500" s="516"/>
      <c r="S500" s="364"/>
      <c r="T500" s="363">
        <v>25619.69</v>
      </c>
      <c r="U500" s="538">
        <v>27009.47</v>
      </c>
      <c r="V500" s="538"/>
      <c r="W500" s="538"/>
    </row>
    <row r="501" spans="2:23" ht="23.25" customHeight="1" x14ac:dyDescent="0.25">
      <c r="B501" s="515" t="s">
        <v>848</v>
      </c>
      <c r="C501" s="515"/>
      <c r="D501" s="515"/>
      <c r="E501" s="515"/>
      <c r="F501" s="515"/>
      <c r="G501" s="515"/>
      <c r="H501" s="516" t="s">
        <v>482</v>
      </c>
      <c r="I501" s="516"/>
      <c r="J501" s="516"/>
      <c r="K501" s="516"/>
      <c r="L501" s="362" t="s">
        <v>243</v>
      </c>
      <c r="M501" s="537" t="s">
        <v>217</v>
      </c>
      <c r="N501" s="537"/>
      <c r="O501" s="537"/>
      <c r="P501" s="537"/>
      <c r="Q501" s="516" t="s">
        <v>676</v>
      </c>
      <c r="R501" s="516"/>
      <c r="S501" s="362" t="s">
        <v>849</v>
      </c>
      <c r="T501" s="363">
        <v>25619.69</v>
      </c>
      <c r="U501" s="538">
        <v>27009.47</v>
      </c>
      <c r="V501" s="538"/>
      <c r="W501" s="538"/>
    </row>
    <row r="502" spans="2:23" ht="23.25" customHeight="1" x14ac:dyDescent="0.25">
      <c r="B502" s="515" t="s">
        <v>1007</v>
      </c>
      <c r="C502" s="515"/>
      <c r="D502" s="515"/>
      <c r="E502" s="515"/>
      <c r="F502" s="515"/>
      <c r="G502" s="515"/>
      <c r="H502" s="516" t="s">
        <v>482</v>
      </c>
      <c r="I502" s="516"/>
      <c r="J502" s="516"/>
      <c r="K502" s="516"/>
      <c r="L502" s="362" t="s">
        <v>243</v>
      </c>
      <c r="M502" s="537" t="s">
        <v>217</v>
      </c>
      <c r="N502" s="537"/>
      <c r="O502" s="537"/>
      <c r="P502" s="537"/>
      <c r="Q502" s="516" t="s">
        <v>1008</v>
      </c>
      <c r="R502" s="516"/>
      <c r="S502" s="362"/>
      <c r="T502" s="363">
        <v>3872063.76</v>
      </c>
      <c r="U502" s="538">
        <v>3878261.95</v>
      </c>
      <c r="V502" s="538"/>
      <c r="W502" s="538"/>
    </row>
    <row r="503" spans="2:23" ht="34.5" customHeight="1" x14ac:dyDescent="0.25">
      <c r="B503" s="515" t="s">
        <v>1009</v>
      </c>
      <c r="C503" s="515"/>
      <c r="D503" s="515"/>
      <c r="E503" s="515"/>
      <c r="F503" s="515"/>
      <c r="G503" s="515"/>
      <c r="H503" s="516" t="s">
        <v>482</v>
      </c>
      <c r="I503" s="516"/>
      <c r="J503" s="516"/>
      <c r="K503" s="516"/>
      <c r="L503" s="362" t="s">
        <v>243</v>
      </c>
      <c r="M503" s="537" t="s">
        <v>217</v>
      </c>
      <c r="N503" s="537"/>
      <c r="O503" s="537"/>
      <c r="P503" s="537"/>
      <c r="Q503" s="516" t="s">
        <v>1010</v>
      </c>
      <c r="R503" s="516"/>
      <c r="S503" s="362"/>
      <c r="T503" s="363">
        <v>3872063.76</v>
      </c>
      <c r="U503" s="538">
        <v>3878261.95</v>
      </c>
      <c r="V503" s="538"/>
      <c r="W503" s="538"/>
    </row>
    <row r="504" spans="2:23" ht="90.75" customHeight="1" x14ac:dyDescent="0.25">
      <c r="B504" s="515" t="s">
        <v>1011</v>
      </c>
      <c r="C504" s="515"/>
      <c r="D504" s="515"/>
      <c r="E504" s="515"/>
      <c r="F504" s="515"/>
      <c r="G504" s="515"/>
      <c r="H504" s="516" t="s">
        <v>482</v>
      </c>
      <c r="I504" s="516"/>
      <c r="J504" s="516"/>
      <c r="K504" s="516"/>
      <c r="L504" s="362" t="s">
        <v>243</v>
      </c>
      <c r="M504" s="537" t="s">
        <v>217</v>
      </c>
      <c r="N504" s="537"/>
      <c r="O504" s="537"/>
      <c r="P504" s="537"/>
      <c r="Q504" s="516" t="s">
        <v>620</v>
      </c>
      <c r="R504" s="516"/>
      <c r="S504" s="364"/>
      <c r="T504" s="363">
        <v>3872063.76</v>
      </c>
      <c r="U504" s="538">
        <v>3878261.95</v>
      </c>
      <c r="V504" s="538"/>
      <c r="W504" s="538"/>
    </row>
    <row r="505" spans="2:23" ht="23.25" customHeight="1" x14ac:dyDescent="0.25">
      <c r="B505" s="515" t="s">
        <v>848</v>
      </c>
      <c r="C505" s="515"/>
      <c r="D505" s="515"/>
      <c r="E505" s="515"/>
      <c r="F505" s="515"/>
      <c r="G505" s="515"/>
      <c r="H505" s="516" t="s">
        <v>482</v>
      </c>
      <c r="I505" s="516"/>
      <c r="J505" s="516"/>
      <c r="K505" s="516"/>
      <c r="L505" s="362" t="s">
        <v>243</v>
      </c>
      <c r="M505" s="537" t="s">
        <v>217</v>
      </c>
      <c r="N505" s="537"/>
      <c r="O505" s="537"/>
      <c r="P505" s="537"/>
      <c r="Q505" s="516" t="s">
        <v>620</v>
      </c>
      <c r="R505" s="516"/>
      <c r="S505" s="362" t="s">
        <v>849</v>
      </c>
      <c r="T505" s="363">
        <v>3872063.76</v>
      </c>
      <c r="U505" s="538">
        <v>3878261.95</v>
      </c>
      <c r="V505" s="538"/>
      <c r="W505" s="538"/>
    </row>
    <row r="506" spans="2:23" ht="15" customHeight="1" x14ac:dyDescent="0.25">
      <c r="B506" s="515" t="s">
        <v>273</v>
      </c>
      <c r="C506" s="515"/>
      <c r="D506" s="515"/>
      <c r="E506" s="515"/>
      <c r="F506" s="515"/>
      <c r="G506" s="515"/>
      <c r="H506" s="516" t="s">
        <v>482</v>
      </c>
      <c r="I506" s="516"/>
      <c r="J506" s="516"/>
      <c r="K506" s="516"/>
      <c r="L506" s="362" t="s">
        <v>243</v>
      </c>
      <c r="M506" s="537" t="s">
        <v>221</v>
      </c>
      <c r="N506" s="537"/>
      <c r="O506" s="537"/>
      <c r="P506" s="537"/>
      <c r="Q506" s="516"/>
      <c r="R506" s="516"/>
      <c r="S506" s="362"/>
      <c r="T506" s="363">
        <v>700000</v>
      </c>
      <c r="U506" s="538">
        <v>700000</v>
      </c>
      <c r="V506" s="538"/>
      <c r="W506" s="538"/>
    </row>
    <row r="507" spans="2:23" ht="45.75" customHeight="1" x14ac:dyDescent="0.25">
      <c r="B507" s="515" t="s">
        <v>675</v>
      </c>
      <c r="C507" s="515"/>
      <c r="D507" s="515"/>
      <c r="E507" s="515"/>
      <c r="F507" s="515"/>
      <c r="G507" s="515"/>
      <c r="H507" s="516" t="s">
        <v>482</v>
      </c>
      <c r="I507" s="516"/>
      <c r="J507" s="516"/>
      <c r="K507" s="516"/>
      <c r="L507" s="362" t="s">
        <v>243</v>
      </c>
      <c r="M507" s="537" t="s">
        <v>221</v>
      </c>
      <c r="N507" s="537"/>
      <c r="O507" s="537"/>
      <c r="P507" s="537"/>
      <c r="Q507" s="516" t="s">
        <v>861</v>
      </c>
      <c r="R507" s="516"/>
      <c r="S507" s="362"/>
      <c r="T507" s="363">
        <v>700000</v>
      </c>
      <c r="U507" s="538">
        <v>700000</v>
      </c>
      <c r="V507" s="538"/>
      <c r="W507" s="538"/>
    </row>
    <row r="508" spans="2:23" ht="23.25" customHeight="1" x14ac:dyDescent="0.25">
      <c r="B508" s="515" t="s">
        <v>862</v>
      </c>
      <c r="C508" s="515"/>
      <c r="D508" s="515"/>
      <c r="E508" s="515"/>
      <c r="F508" s="515"/>
      <c r="G508" s="515"/>
      <c r="H508" s="516" t="s">
        <v>482</v>
      </c>
      <c r="I508" s="516"/>
      <c r="J508" s="516"/>
      <c r="K508" s="516"/>
      <c r="L508" s="362" t="s">
        <v>243</v>
      </c>
      <c r="M508" s="537" t="s">
        <v>221</v>
      </c>
      <c r="N508" s="537"/>
      <c r="O508" s="537"/>
      <c r="P508" s="537"/>
      <c r="Q508" s="516" t="s">
        <v>863</v>
      </c>
      <c r="R508" s="516"/>
      <c r="S508" s="362"/>
      <c r="T508" s="363">
        <v>700000</v>
      </c>
      <c r="U508" s="538">
        <v>700000</v>
      </c>
      <c r="V508" s="538"/>
      <c r="W508" s="538"/>
    </row>
    <row r="509" spans="2:23" ht="45.75" customHeight="1" x14ac:dyDescent="0.25">
      <c r="B509" s="515" t="s">
        <v>675</v>
      </c>
      <c r="C509" s="515"/>
      <c r="D509" s="515"/>
      <c r="E509" s="515"/>
      <c r="F509" s="515"/>
      <c r="G509" s="515"/>
      <c r="H509" s="516" t="s">
        <v>482</v>
      </c>
      <c r="I509" s="516"/>
      <c r="J509" s="516"/>
      <c r="K509" s="516"/>
      <c r="L509" s="362" t="s">
        <v>243</v>
      </c>
      <c r="M509" s="537" t="s">
        <v>221</v>
      </c>
      <c r="N509" s="537"/>
      <c r="O509" s="537"/>
      <c r="P509" s="537"/>
      <c r="Q509" s="516" t="s">
        <v>522</v>
      </c>
      <c r="R509" s="516"/>
      <c r="S509" s="364"/>
      <c r="T509" s="363">
        <v>700000</v>
      </c>
      <c r="U509" s="538">
        <v>700000</v>
      </c>
      <c r="V509" s="538"/>
      <c r="W509" s="538"/>
    </row>
    <row r="510" spans="2:23" ht="23.25" customHeight="1" x14ac:dyDescent="0.25">
      <c r="B510" s="515" t="s">
        <v>1006</v>
      </c>
      <c r="C510" s="515"/>
      <c r="D510" s="515"/>
      <c r="E510" s="515"/>
      <c r="F510" s="515"/>
      <c r="G510" s="515"/>
      <c r="H510" s="516" t="s">
        <v>482</v>
      </c>
      <c r="I510" s="516"/>
      <c r="J510" s="516"/>
      <c r="K510" s="516"/>
      <c r="L510" s="362" t="s">
        <v>243</v>
      </c>
      <c r="M510" s="537" t="s">
        <v>221</v>
      </c>
      <c r="N510" s="537"/>
      <c r="O510" s="537"/>
      <c r="P510" s="537"/>
      <c r="Q510" s="516" t="s">
        <v>522</v>
      </c>
      <c r="R510" s="516"/>
      <c r="S510" s="362" t="s">
        <v>732</v>
      </c>
      <c r="T510" s="363">
        <v>700000</v>
      </c>
      <c r="U510" s="538">
        <v>700000</v>
      </c>
      <c r="V510" s="538"/>
      <c r="W510" s="538"/>
    </row>
    <row r="511" spans="2:23" ht="15" customHeight="1" x14ac:dyDescent="0.25">
      <c r="B511" s="515" t="s">
        <v>274</v>
      </c>
      <c r="C511" s="515"/>
      <c r="D511" s="515"/>
      <c r="E511" s="515"/>
      <c r="F511" s="515"/>
      <c r="G511" s="515"/>
      <c r="H511" s="516" t="s">
        <v>482</v>
      </c>
      <c r="I511" s="516"/>
      <c r="J511" s="516"/>
      <c r="K511" s="516"/>
      <c r="L511" s="362" t="s">
        <v>225</v>
      </c>
      <c r="M511" s="516"/>
      <c r="N511" s="516"/>
      <c r="O511" s="516"/>
      <c r="P511" s="516"/>
      <c r="Q511" s="516"/>
      <c r="R511" s="516"/>
      <c r="S511" s="362"/>
      <c r="T511" s="363">
        <v>1050000</v>
      </c>
      <c r="U511" s="538">
        <v>1050000</v>
      </c>
      <c r="V511" s="538"/>
      <c r="W511" s="538"/>
    </row>
    <row r="512" spans="2:23" ht="15" customHeight="1" x14ac:dyDescent="0.25">
      <c r="B512" s="515" t="s">
        <v>624</v>
      </c>
      <c r="C512" s="515"/>
      <c r="D512" s="515"/>
      <c r="E512" s="515"/>
      <c r="F512" s="515"/>
      <c r="G512" s="515"/>
      <c r="H512" s="516" t="s">
        <v>482</v>
      </c>
      <c r="I512" s="516"/>
      <c r="J512" s="516"/>
      <c r="K512" s="516"/>
      <c r="L512" s="362" t="s">
        <v>225</v>
      </c>
      <c r="M512" s="537" t="s">
        <v>210</v>
      </c>
      <c r="N512" s="537"/>
      <c r="O512" s="537"/>
      <c r="P512" s="537"/>
      <c r="Q512" s="516"/>
      <c r="R512" s="516"/>
      <c r="S512" s="362"/>
      <c r="T512" s="363">
        <v>1050000</v>
      </c>
      <c r="U512" s="538">
        <v>1050000</v>
      </c>
      <c r="V512" s="538"/>
      <c r="W512" s="538"/>
    </row>
    <row r="513" spans="2:23" ht="34.5" customHeight="1" x14ac:dyDescent="0.25">
      <c r="B513" s="515" t="s">
        <v>991</v>
      </c>
      <c r="C513" s="515"/>
      <c r="D513" s="515"/>
      <c r="E513" s="515"/>
      <c r="F513" s="515"/>
      <c r="G513" s="515"/>
      <c r="H513" s="516" t="s">
        <v>482</v>
      </c>
      <c r="I513" s="516"/>
      <c r="J513" s="516"/>
      <c r="K513" s="516"/>
      <c r="L513" s="362" t="s">
        <v>225</v>
      </c>
      <c r="M513" s="537" t="s">
        <v>210</v>
      </c>
      <c r="N513" s="537"/>
      <c r="O513" s="537"/>
      <c r="P513" s="537"/>
      <c r="Q513" s="516" t="s">
        <v>992</v>
      </c>
      <c r="R513" s="516"/>
      <c r="S513" s="362"/>
      <c r="T513" s="363">
        <v>1050000</v>
      </c>
      <c r="U513" s="538">
        <v>1050000</v>
      </c>
      <c r="V513" s="538"/>
      <c r="W513" s="538"/>
    </row>
    <row r="514" spans="2:23" ht="23.25" customHeight="1" x14ac:dyDescent="0.25">
      <c r="B514" s="515" t="s">
        <v>1012</v>
      </c>
      <c r="C514" s="515"/>
      <c r="D514" s="515"/>
      <c r="E514" s="515"/>
      <c r="F514" s="515"/>
      <c r="G514" s="515"/>
      <c r="H514" s="516" t="s">
        <v>482</v>
      </c>
      <c r="I514" s="516"/>
      <c r="J514" s="516"/>
      <c r="K514" s="516"/>
      <c r="L514" s="362" t="s">
        <v>225</v>
      </c>
      <c r="M514" s="537" t="s">
        <v>210</v>
      </c>
      <c r="N514" s="537"/>
      <c r="O514" s="537"/>
      <c r="P514" s="537"/>
      <c r="Q514" s="516" t="s">
        <v>1013</v>
      </c>
      <c r="R514" s="516"/>
      <c r="S514" s="362"/>
      <c r="T514" s="363">
        <v>1050000</v>
      </c>
      <c r="U514" s="538">
        <v>1050000</v>
      </c>
      <c r="V514" s="538"/>
      <c r="W514" s="538"/>
    </row>
    <row r="515" spans="2:23" ht="90.75" customHeight="1" x14ac:dyDescent="0.25">
      <c r="B515" s="515" t="s">
        <v>625</v>
      </c>
      <c r="C515" s="515"/>
      <c r="D515" s="515"/>
      <c r="E515" s="515"/>
      <c r="F515" s="515"/>
      <c r="G515" s="515"/>
      <c r="H515" s="516" t="s">
        <v>482</v>
      </c>
      <c r="I515" s="516"/>
      <c r="J515" s="516"/>
      <c r="K515" s="516"/>
      <c r="L515" s="362" t="s">
        <v>225</v>
      </c>
      <c r="M515" s="537" t="s">
        <v>210</v>
      </c>
      <c r="N515" s="537"/>
      <c r="O515" s="537"/>
      <c r="P515" s="537"/>
      <c r="Q515" s="516" t="s">
        <v>626</v>
      </c>
      <c r="R515" s="516"/>
      <c r="S515" s="364"/>
      <c r="T515" s="363">
        <v>1050000</v>
      </c>
      <c r="U515" s="538">
        <v>1050000</v>
      </c>
      <c r="V515" s="538"/>
      <c r="W515" s="538"/>
    </row>
    <row r="516" spans="2:23" ht="34.5" customHeight="1" x14ac:dyDescent="0.25">
      <c r="B516" s="515" t="s">
        <v>830</v>
      </c>
      <c r="C516" s="515"/>
      <c r="D516" s="515"/>
      <c r="E516" s="515"/>
      <c r="F516" s="515"/>
      <c r="G516" s="515"/>
      <c r="H516" s="516" t="s">
        <v>482</v>
      </c>
      <c r="I516" s="516"/>
      <c r="J516" s="516"/>
      <c r="K516" s="516"/>
      <c r="L516" s="362" t="s">
        <v>225</v>
      </c>
      <c r="M516" s="537" t="s">
        <v>210</v>
      </c>
      <c r="N516" s="537"/>
      <c r="O516" s="537"/>
      <c r="P516" s="537"/>
      <c r="Q516" s="516" t="s">
        <v>626</v>
      </c>
      <c r="R516" s="516"/>
      <c r="S516" s="362" t="s">
        <v>739</v>
      </c>
      <c r="T516" s="363">
        <v>850000</v>
      </c>
      <c r="U516" s="538">
        <v>850000</v>
      </c>
      <c r="V516" s="538"/>
      <c r="W516" s="538"/>
    </row>
    <row r="517" spans="2:23" ht="15" customHeight="1" x14ac:dyDescent="0.25">
      <c r="B517" s="515" t="s">
        <v>996</v>
      </c>
      <c r="C517" s="515"/>
      <c r="D517" s="515"/>
      <c r="E517" s="515"/>
      <c r="F517" s="515"/>
      <c r="G517" s="515"/>
      <c r="H517" s="516" t="s">
        <v>482</v>
      </c>
      <c r="I517" s="516"/>
      <c r="J517" s="516"/>
      <c r="K517" s="516"/>
      <c r="L517" s="362" t="s">
        <v>225</v>
      </c>
      <c r="M517" s="537" t="s">
        <v>210</v>
      </c>
      <c r="N517" s="537"/>
      <c r="O517" s="537"/>
      <c r="P517" s="537"/>
      <c r="Q517" s="516" t="s">
        <v>626</v>
      </c>
      <c r="R517" s="516"/>
      <c r="S517" s="362" t="s">
        <v>997</v>
      </c>
      <c r="T517" s="363">
        <v>200000</v>
      </c>
      <c r="U517" s="538">
        <v>200000</v>
      </c>
      <c r="V517" s="538"/>
      <c r="W517" s="538"/>
    </row>
    <row r="518" spans="2:23" ht="15" customHeight="1" x14ac:dyDescent="0.25">
      <c r="B518" s="515" t="s">
        <v>1014</v>
      </c>
      <c r="C518" s="515"/>
      <c r="D518" s="515"/>
      <c r="E518" s="515"/>
      <c r="F518" s="515"/>
      <c r="G518" s="515"/>
      <c r="H518" s="516" t="s">
        <v>482</v>
      </c>
      <c r="I518" s="516"/>
      <c r="J518" s="516"/>
      <c r="K518" s="516"/>
      <c r="L518" s="362" t="s">
        <v>279</v>
      </c>
      <c r="M518" s="516"/>
      <c r="N518" s="516"/>
      <c r="O518" s="516"/>
      <c r="P518" s="516"/>
      <c r="Q518" s="516"/>
      <c r="R518" s="516"/>
      <c r="S518" s="362"/>
      <c r="T518" s="363">
        <v>15300321</v>
      </c>
      <c r="U518" s="538">
        <v>32201211</v>
      </c>
      <c r="V518" s="538"/>
      <c r="W518" s="538"/>
    </row>
    <row r="519" spans="2:23" ht="15" customHeight="1" x14ac:dyDescent="0.25">
      <c r="B519" s="515" t="s">
        <v>1014</v>
      </c>
      <c r="C519" s="515"/>
      <c r="D519" s="515"/>
      <c r="E519" s="515"/>
      <c r="F519" s="515"/>
      <c r="G519" s="515"/>
      <c r="H519" s="516" t="s">
        <v>482</v>
      </c>
      <c r="I519" s="516"/>
      <c r="J519" s="516"/>
      <c r="K519" s="516"/>
      <c r="L519" s="362" t="s">
        <v>279</v>
      </c>
      <c r="M519" s="537" t="s">
        <v>279</v>
      </c>
      <c r="N519" s="537"/>
      <c r="O519" s="537"/>
      <c r="P519" s="537"/>
      <c r="Q519" s="516"/>
      <c r="R519" s="516"/>
      <c r="S519" s="362"/>
      <c r="T519" s="363">
        <v>15300321</v>
      </c>
      <c r="U519" s="538">
        <v>32201211</v>
      </c>
      <c r="V519" s="538"/>
      <c r="W519" s="538"/>
    </row>
    <row r="520" spans="2:23" ht="15" customHeight="1" x14ac:dyDescent="0.25">
      <c r="B520" s="515" t="s">
        <v>839</v>
      </c>
      <c r="C520" s="515"/>
      <c r="D520" s="515"/>
      <c r="E520" s="515"/>
      <c r="F520" s="515"/>
      <c r="G520" s="515"/>
      <c r="H520" s="516" t="s">
        <v>482</v>
      </c>
      <c r="I520" s="516"/>
      <c r="J520" s="516"/>
      <c r="K520" s="516"/>
      <c r="L520" s="362" t="s">
        <v>279</v>
      </c>
      <c r="M520" s="537" t="s">
        <v>279</v>
      </c>
      <c r="N520" s="537"/>
      <c r="O520" s="537"/>
      <c r="P520" s="537"/>
      <c r="Q520" s="516" t="s">
        <v>840</v>
      </c>
      <c r="R520" s="516"/>
      <c r="S520" s="362"/>
      <c r="T520" s="363">
        <v>15300321</v>
      </c>
      <c r="U520" s="538">
        <v>32201211</v>
      </c>
      <c r="V520" s="538"/>
      <c r="W520" s="538"/>
    </row>
    <row r="521" spans="2:23" ht="23.25" customHeight="1" x14ac:dyDescent="0.25">
      <c r="B521" s="515" t="s">
        <v>841</v>
      </c>
      <c r="C521" s="515"/>
      <c r="D521" s="515"/>
      <c r="E521" s="515"/>
      <c r="F521" s="515"/>
      <c r="G521" s="515"/>
      <c r="H521" s="516" t="s">
        <v>482</v>
      </c>
      <c r="I521" s="516"/>
      <c r="J521" s="516"/>
      <c r="K521" s="516"/>
      <c r="L521" s="362" t="s">
        <v>279</v>
      </c>
      <c r="M521" s="537" t="s">
        <v>279</v>
      </c>
      <c r="N521" s="537"/>
      <c r="O521" s="537"/>
      <c r="P521" s="537"/>
      <c r="Q521" s="516" t="s">
        <v>842</v>
      </c>
      <c r="R521" s="516"/>
      <c r="S521" s="362"/>
      <c r="T521" s="363">
        <v>15300321</v>
      </c>
      <c r="U521" s="538">
        <v>32201211</v>
      </c>
      <c r="V521" s="538"/>
      <c r="W521" s="538"/>
    </row>
    <row r="522" spans="2:23" ht="15" customHeight="1" x14ac:dyDescent="0.25">
      <c r="B522" s="515" t="s">
        <v>1014</v>
      </c>
      <c r="C522" s="515"/>
      <c r="D522" s="515"/>
      <c r="E522" s="515"/>
      <c r="F522" s="515"/>
      <c r="G522" s="515"/>
      <c r="H522" s="516" t="s">
        <v>482</v>
      </c>
      <c r="I522" s="516"/>
      <c r="J522" s="516"/>
      <c r="K522" s="516"/>
      <c r="L522" s="362" t="s">
        <v>279</v>
      </c>
      <c r="M522" s="537" t="s">
        <v>279</v>
      </c>
      <c r="N522" s="537"/>
      <c r="O522" s="537"/>
      <c r="P522" s="537"/>
      <c r="Q522" s="516" t="s">
        <v>1015</v>
      </c>
      <c r="R522" s="516"/>
      <c r="S522" s="364"/>
      <c r="T522" s="363">
        <v>15300321</v>
      </c>
      <c r="U522" s="538">
        <v>32201211</v>
      </c>
      <c r="V522" s="538"/>
      <c r="W522" s="538"/>
    </row>
    <row r="523" spans="2:23" ht="15" customHeight="1" x14ac:dyDescent="0.25">
      <c r="B523" s="515"/>
      <c r="C523" s="515"/>
      <c r="D523" s="515"/>
      <c r="E523" s="515"/>
      <c r="F523" s="515"/>
      <c r="G523" s="515"/>
      <c r="H523" s="516" t="s">
        <v>482</v>
      </c>
      <c r="I523" s="516"/>
      <c r="J523" s="516"/>
      <c r="K523" s="516"/>
      <c r="L523" s="362" t="s">
        <v>279</v>
      </c>
      <c r="M523" s="537" t="s">
        <v>279</v>
      </c>
      <c r="N523" s="537"/>
      <c r="O523" s="537"/>
      <c r="P523" s="537"/>
      <c r="Q523" s="516" t="s">
        <v>1015</v>
      </c>
      <c r="R523" s="516"/>
      <c r="S523" s="362" t="s">
        <v>1016</v>
      </c>
      <c r="T523" s="363">
        <v>15300321</v>
      </c>
      <c r="U523" s="538">
        <v>32201211</v>
      </c>
      <c r="V523" s="538"/>
      <c r="W523" s="538"/>
    </row>
    <row r="524" spans="2:23" ht="45.75" customHeight="1" x14ac:dyDescent="0.25">
      <c r="B524" s="539" t="s">
        <v>90</v>
      </c>
      <c r="C524" s="539"/>
      <c r="D524" s="539"/>
      <c r="E524" s="539"/>
      <c r="F524" s="539"/>
      <c r="G524" s="539"/>
      <c r="H524" s="543">
        <v>850</v>
      </c>
      <c r="I524" s="543"/>
      <c r="J524" s="543"/>
      <c r="K524" s="543"/>
      <c r="L524" s="360"/>
      <c r="M524" s="540"/>
      <c r="N524" s="540"/>
      <c r="O524" s="540"/>
      <c r="P524" s="540"/>
      <c r="Q524" s="540"/>
      <c r="R524" s="540"/>
      <c r="S524" s="360"/>
      <c r="T524" s="361">
        <v>32465707.629999999</v>
      </c>
      <c r="U524" s="541">
        <v>32786940.899999999</v>
      </c>
      <c r="V524" s="541"/>
      <c r="W524" s="541"/>
    </row>
    <row r="525" spans="2:23" ht="15" customHeight="1" x14ac:dyDescent="0.25">
      <c r="B525" s="515" t="s">
        <v>253</v>
      </c>
      <c r="C525" s="515"/>
      <c r="D525" s="515"/>
      <c r="E525" s="515"/>
      <c r="F525" s="515"/>
      <c r="G525" s="515"/>
      <c r="H525" s="542" t="s">
        <v>822</v>
      </c>
      <c r="I525" s="542"/>
      <c r="J525" s="542"/>
      <c r="K525" s="542"/>
      <c r="L525" s="362" t="s">
        <v>223</v>
      </c>
      <c r="M525" s="516"/>
      <c r="N525" s="516"/>
      <c r="O525" s="516"/>
      <c r="P525" s="516"/>
      <c r="Q525" s="516"/>
      <c r="R525" s="516"/>
      <c r="S525" s="362"/>
      <c r="T525" s="363">
        <v>32465707.629999999</v>
      </c>
      <c r="U525" s="538">
        <v>32786940.899999999</v>
      </c>
      <c r="V525" s="538"/>
      <c r="W525" s="538"/>
    </row>
    <row r="526" spans="2:23" ht="15" customHeight="1" x14ac:dyDescent="0.25">
      <c r="B526" s="515" t="s">
        <v>259</v>
      </c>
      <c r="C526" s="515"/>
      <c r="D526" s="515"/>
      <c r="E526" s="515"/>
      <c r="F526" s="515"/>
      <c r="G526" s="515"/>
      <c r="H526" s="542" t="s">
        <v>822</v>
      </c>
      <c r="I526" s="542"/>
      <c r="J526" s="542"/>
      <c r="K526" s="542"/>
      <c r="L526" s="362" t="s">
        <v>223</v>
      </c>
      <c r="M526" s="537" t="s">
        <v>234</v>
      </c>
      <c r="N526" s="537"/>
      <c r="O526" s="537"/>
      <c r="P526" s="537"/>
      <c r="Q526" s="516"/>
      <c r="R526" s="516"/>
      <c r="S526" s="362"/>
      <c r="T526" s="363">
        <v>32465707.629999999</v>
      </c>
      <c r="U526" s="538">
        <v>32786940.899999999</v>
      </c>
      <c r="V526" s="538"/>
      <c r="W526" s="538"/>
    </row>
    <row r="527" spans="2:23" ht="23.25" customHeight="1" x14ac:dyDescent="0.25">
      <c r="B527" s="515" t="s">
        <v>833</v>
      </c>
      <c r="C527" s="515"/>
      <c r="D527" s="515"/>
      <c r="E527" s="515"/>
      <c r="F527" s="515"/>
      <c r="G527" s="515"/>
      <c r="H527" s="542" t="s">
        <v>822</v>
      </c>
      <c r="I527" s="542"/>
      <c r="J527" s="542"/>
      <c r="K527" s="542"/>
      <c r="L527" s="362" t="s">
        <v>223</v>
      </c>
      <c r="M527" s="537" t="s">
        <v>234</v>
      </c>
      <c r="N527" s="537"/>
      <c r="O527" s="537"/>
      <c r="P527" s="537"/>
      <c r="Q527" s="516" t="s">
        <v>834</v>
      </c>
      <c r="R527" s="516"/>
      <c r="S527" s="362"/>
      <c r="T527" s="363">
        <v>32465707.629999999</v>
      </c>
      <c r="U527" s="538">
        <v>32786940.899999999</v>
      </c>
      <c r="V527" s="538"/>
      <c r="W527" s="538"/>
    </row>
    <row r="528" spans="2:23" ht="23.25" customHeight="1" x14ac:dyDescent="0.25">
      <c r="B528" s="515" t="s">
        <v>843</v>
      </c>
      <c r="C528" s="515"/>
      <c r="D528" s="515"/>
      <c r="E528" s="515"/>
      <c r="F528" s="515"/>
      <c r="G528" s="515"/>
      <c r="H528" s="542" t="s">
        <v>822</v>
      </c>
      <c r="I528" s="542"/>
      <c r="J528" s="542"/>
      <c r="K528" s="542"/>
      <c r="L528" s="362" t="s">
        <v>223</v>
      </c>
      <c r="M528" s="537" t="s">
        <v>234</v>
      </c>
      <c r="N528" s="537"/>
      <c r="O528" s="537"/>
      <c r="P528" s="537"/>
      <c r="Q528" s="516" t="s">
        <v>844</v>
      </c>
      <c r="R528" s="516"/>
      <c r="S528" s="362"/>
      <c r="T528" s="363">
        <v>26939549.260000002</v>
      </c>
      <c r="U528" s="538">
        <v>27039941.32</v>
      </c>
      <c r="V528" s="538"/>
      <c r="W528" s="538"/>
    </row>
    <row r="529" spans="2:23" ht="102" customHeight="1" x14ac:dyDescent="0.25">
      <c r="B529" s="515" t="s">
        <v>627</v>
      </c>
      <c r="C529" s="515"/>
      <c r="D529" s="515"/>
      <c r="E529" s="515"/>
      <c r="F529" s="515"/>
      <c r="G529" s="515"/>
      <c r="H529" s="542" t="s">
        <v>822</v>
      </c>
      <c r="I529" s="542"/>
      <c r="J529" s="542"/>
      <c r="K529" s="542"/>
      <c r="L529" s="362" t="s">
        <v>223</v>
      </c>
      <c r="M529" s="537" t="s">
        <v>234</v>
      </c>
      <c r="N529" s="537"/>
      <c r="O529" s="537"/>
      <c r="P529" s="537"/>
      <c r="Q529" s="516" t="s">
        <v>628</v>
      </c>
      <c r="R529" s="516"/>
      <c r="S529" s="364"/>
      <c r="T529" s="363">
        <v>26939549.260000002</v>
      </c>
      <c r="U529" s="538">
        <v>27039941.32</v>
      </c>
      <c r="V529" s="538"/>
      <c r="W529" s="538"/>
    </row>
    <row r="530" spans="2:23" ht="23.25" customHeight="1" x14ac:dyDescent="0.25">
      <c r="B530" s="515" t="s">
        <v>845</v>
      </c>
      <c r="C530" s="515"/>
      <c r="D530" s="515"/>
      <c r="E530" s="515"/>
      <c r="F530" s="515"/>
      <c r="G530" s="515"/>
      <c r="H530" s="542" t="s">
        <v>822</v>
      </c>
      <c r="I530" s="542"/>
      <c r="J530" s="542"/>
      <c r="K530" s="542"/>
      <c r="L530" s="362" t="s">
        <v>223</v>
      </c>
      <c r="M530" s="537" t="s">
        <v>234</v>
      </c>
      <c r="N530" s="537"/>
      <c r="O530" s="537"/>
      <c r="P530" s="537"/>
      <c r="Q530" s="516" t="s">
        <v>628</v>
      </c>
      <c r="R530" s="516"/>
      <c r="S530" s="362" t="s">
        <v>846</v>
      </c>
      <c r="T530" s="363">
        <v>22846954</v>
      </c>
      <c r="U530" s="538">
        <v>22849686</v>
      </c>
      <c r="V530" s="538"/>
      <c r="W530" s="538"/>
    </row>
    <row r="531" spans="2:23" ht="34.5" customHeight="1" x14ac:dyDescent="0.25">
      <c r="B531" s="515" t="s">
        <v>830</v>
      </c>
      <c r="C531" s="515"/>
      <c r="D531" s="515"/>
      <c r="E531" s="515"/>
      <c r="F531" s="515"/>
      <c r="G531" s="515"/>
      <c r="H531" s="542" t="s">
        <v>822</v>
      </c>
      <c r="I531" s="542"/>
      <c r="J531" s="542"/>
      <c r="K531" s="542"/>
      <c r="L531" s="362" t="s">
        <v>223</v>
      </c>
      <c r="M531" s="537" t="s">
        <v>234</v>
      </c>
      <c r="N531" s="537"/>
      <c r="O531" s="537"/>
      <c r="P531" s="537"/>
      <c r="Q531" s="516" t="s">
        <v>628</v>
      </c>
      <c r="R531" s="516"/>
      <c r="S531" s="362" t="s">
        <v>739</v>
      </c>
      <c r="T531" s="363">
        <v>4051395.26</v>
      </c>
      <c r="U531" s="538">
        <v>4147819.32</v>
      </c>
      <c r="V531" s="538"/>
      <c r="W531" s="538"/>
    </row>
    <row r="532" spans="2:23" ht="15" customHeight="1" x14ac:dyDescent="0.25">
      <c r="B532" s="515" t="s">
        <v>831</v>
      </c>
      <c r="C532" s="515"/>
      <c r="D532" s="515"/>
      <c r="E532" s="515"/>
      <c r="F532" s="515"/>
      <c r="G532" s="515"/>
      <c r="H532" s="542" t="s">
        <v>822</v>
      </c>
      <c r="I532" s="542"/>
      <c r="J532" s="542"/>
      <c r="K532" s="542"/>
      <c r="L532" s="362" t="s">
        <v>223</v>
      </c>
      <c r="M532" s="537" t="s">
        <v>234</v>
      </c>
      <c r="N532" s="537"/>
      <c r="O532" s="537"/>
      <c r="P532" s="537"/>
      <c r="Q532" s="516" t="s">
        <v>628</v>
      </c>
      <c r="R532" s="516"/>
      <c r="S532" s="362" t="s">
        <v>822</v>
      </c>
      <c r="T532" s="363">
        <v>41200</v>
      </c>
      <c r="U532" s="538">
        <v>42436</v>
      </c>
      <c r="V532" s="538"/>
      <c r="W532" s="538"/>
    </row>
    <row r="533" spans="2:23" ht="34.5" customHeight="1" x14ac:dyDescent="0.25">
      <c r="B533" s="515" t="s">
        <v>609</v>
      </c>
      <c r="C533" s="515"/>
      <c r="D533" s="515"/>
      <c r="E533" s="515"/>
      <c r="F533" s="515"/>
      <c r="G533" s="515"/>
      <c r="H533" s="542" t="s">
        <v>822</v>
      </c>
      <c r="I533" s="542"/>
      <c r="J533" s="542"/>
      <c r="K533" s="542"/>
      <c r="L533" s="362" t="s">
        <v>223</v>
      </c>
      <c r="M533" s="537" t="s">
        <v>234</v>
      </c>
      <c r="N533" s="537"/>
      <c r="O533" s="537"/>
      <c r="P533" s="537"/>
      <c r="Q533" s="516" t="s">
        <v>847</v>
      </c>
      <c r="R533" s="516"/>
      <c r="S533" s="362"/>
      <c r="T533" s="363">
        <v>5526158.3700000001</v>
      </c>
      <c r="U533" s="538">
        <v>5746999.5800000001</v>
      </c>
      <c r="V533" s="538"/>
      <c r="W533" s="538"/>
    </row>
    <row r="534" spans="2:23" ht="34.5" customHeight="1" x14ac:dyDescent="0.25">
      <c r="B534" s="515" t="s">
        <v>609</v>
      </c>
      <c r="C534" s="515"/>
      <c r="D534" s="515"/>
      <c r="E534" s="515"/>
      <c r="F534" s="515"/>
      <c r="G534" s="515"/>
      <c r="H534" s="542" t="s">
        <v>822</v>
      </c>
      <c r="I534" s="542"/>
      <c r="J534" s="542"/>
      <c r="K534" s="542"/>
      <c r="L534" s="362" t="s">
        <v>223</v>
      </c>
      <c r="M534" s="537" t="s">
        <v>234</v>
      </c>
      <c r="N534" s="537"/>
      <c r="O534" s="537"/>
      <c r="P534" s="537"/>
      <c r="Q534" s="516" t="s">
        <v>610</v>
      </c>
      <c r="R534" s="516"/>
      <c r="S534" s="364"/>
      <c r="T534" s="363">
        <v>5526158.3700000001</v>
      </c>
      <c r="U534" s="538">
        <v>5746999.5800000001</v>
      </c>
      <c r="V534" s="538"/>
      <c r="W534" s="538"/>
    </row>
    <row r="535" spans="2:23" ht="23.25" customHeight="1" x14ac:dyDescent="0.25">
      <c r="B535" s="515" t="s">
        <v>845</v>
      </c>
      <c r="C535" s="515"/>
      <c r="D535" s="515"/>
      <c r="E535" s="515"/>
      <c r="F535" s="515"/>
      <c r="G535" s="515"/>
      <c r="H535" s="542" t="s">
        <v>822</v>
      </c>
      <c r="I535" s="542"/>
      <c r="J535" s="542"/>
      <c r="K535" s="542"/>
      <c r="L535" s="362" t="s">
        <v>223</v>
      </c>
      <c r="M535" s="537" t="s">
        <v>234</v>
      </c>
      <c r="N535" s="537"/>
      <c r="O535" s="537"/>
      <c r="P535" s="537"/>
      <c r="Q535" s="516" t="s">
        <v>610</v>
      </c>
      <c r="R535" s="516"/>
      <c r="S535" s="362" t="s">
        <v>846</v>
      </c>
      <c r="T535" s="363">
        <v>5526158.3700000001</v>
      </c>
      <c r="U535" s="538">
        <v>5746999.5800000001</v>
      </c>
      <c r="V535" s="538"/>
      <c r="W535" s="538"/>
    </row>
    <row r="536" spans="2:23" ht="34.5" customHeight="1" x14ac:dyDescent="0.25">
      <c r="B536" s="539" t="s">
        <v>106</v>
      </c>
      <c r="C536" s="539"/>
      <c r="D536" s="539"/>
      <c r="E536" s="539"/>
      <c r="F536" s="539"/>
      <c r="G536" s="539"/>
      <c r="H536" s="540" t="s">
        <v>1017</v>
      </c>
      <c r="I536" s="540"/>
      <c r="J536" s="540"/>
      <c r="K536" s="540"/>
      <c r="L536" s="360"/>
      <c r="M536" s="540"/>
      <c r="N536" s="540"/>
      <c r="O536" s="540"/>
      <c r="P536" s="540"/>
      <c r="Q536" s="540"/>
      <c r="R536" s="540"/>
      <c r="S536" s="360"/>
      <c r="T536" s="361">
        <v>6397755</v>
      </c>
      <c r="U536" s="541">
        <v>6624565</v>
      </c>
      <c r="V536" s="541"/>
      <c r="W536" s="541"/>
    </row>
    <row r="537" spans="2:23" ht="15" customHeight="1" x14ac:dyDescent="0.25">
      <c r="B537" s="515" t="s">
        <v>823</v>
      </c>
      <c r="C537" s="515"/>
      <c r="D537" s="515"/>
      <c r="E537" s="515"/>
      <c r="F537" s="515"/>
      <c r="G537" s="515"/>
      <c r="H537" s="516" t="s">
        <v>1017</v>
      </c>
      <c r="I537" s="516"/>
      <c r="J537" s="516"/>
      <c r="K537" s="516"/>
      <c r="L537" s="362" t="s">
        <v>210</v>
      </c>
      <c r="M537" s="516"/>
      <c r="N537" s="516"/>
      <c r="O537" s="516"/>
      <c r="P537" s="516"/>
      <c r="Q537" s="516"/>
      <c r="R537" s="516"/>
      <c r="S537" s="362"/>
      <c r="T537" s="363">
        <v>6397755</v>
      </c>
      <c r="U537" s="538">
        <v>6624565</v>
      </c>
      <c r="V537" s="538"/>
      <c r="W537" s="538"/>
    </row>
    <row r="538" spans="2:23" ht="15" customHeight="1" x14ac:dyDescent="0.25">
      <c r="B538" s="515" t="s">
        <v>227</v>
      </c>
      <c r="C538" s="515"/>
      <c r="D538" s="515"/>
      <c r="E538" s="515"/>
      <c r="F538" s="515"/>
      <c r="G538" s="515"/>
      <c r="H538" s="516" t="s">
        <v>1017</v>
      </c>
      <c r="I538" s="516"/>
      <c r="J538" s="516"/>
      <c r="K538" s="516"/>
      <c r="L538" s="362" t="s">
        <v>210</v>
      </c>
      <c r="M538" s="537" t="s">
        <v>228</v>
      </c>
      <c r="N538" s="537"/>
      <c r="O538" s="537"/>
      <c r="P538" s="537"/>
      <c r="Q538" s="516"/>
      <c r="R538" s="516"/>
      <c r="S538" s="362"/>
      <c r="T538" s="363">
        <v>6397755</v>
      </c>
      <c r="U538" s="538">
        <v>6624565</v>
      </c>
      <c r="V538" s="538"/>
      <c r="W538" s="538"/>
    </row>
    <row r="539" spans="2:23" ht="15" customHeight="1" x14ac:dyDescent="0.25">
      <c r="B539" s="515" t="s">
        <v>839</v>
      </c>
      <c r="C539" s="515"/>
      <c r="D539" s="515"/>
      <c r="E539" s="515"/>
      <c r="F539" s="515"/>
      <c r="G539" s="515"/>
      <c r="H539" s="516" t="s">
        <v>1017</v>
      </c>
      <c r="I539" s="516"/>
      <c r="J539" s="516"/>
      <c r="K539" s="516"/>
      <c r="L539" s="362" t="s">
        <v>210</v>
      </c>
      <c r="M539" s="537" t="s">
        <v>228</v>
      </c>
      <c r="N539" s="537"/>
      <c r="O539" s="537"/>
      <c r="P539" s="537"/>
      <c r="Q539" s="516" t="s">
        <v>840</v>
      </c>
      <c r="R539" s="516"/>
      <c r="S539" s="362"/>
      <c r="T539" s="363">
        <v>6397755</v>
      </c>
      <c r="U539" s="538">
        <v>6624565</v>
      </c>
      <c r="V539" s="538"/>
      <c r="W539" s="538"/>
    </row>
    <row r="540" spans="2:23" ht="23.25" customHeight="1" x14ac:dyDescent="0.25">
      <c r="B540" s="515" t="s">
        <v>841</v>
      </c>
      <c r="C540" s="515"/>
      <c r="D540" s="515"/>
      <c r="E540" s="515"/>
      <c r="F540" s="515"/>
      <c r="G540" s="515"/>
      <c r="H540" s="516" t="s">
        <v>1017</v>
      </c>
      <c r="I540" s="516"/>
      <c r="J540" s="516"/>
      <c r="K540" s="516"/>
      <c r="L540" s="362" t="s">
        <v>210</v>
      </c>
      <c r="M540" s="537" t="s">
        <v>228</v>
      </c>
      <c r="N540" s="537"/>
      <c r="O540" s="537"/>
      <c r="P540" s="537"/>
      <c r="Q540" s="516" t="s">
        <v>842</v>
      </c>
      <c r="R540" s="516"/>
      <c r="S540" s="362"/>
      <c r="T540" s="363">
        <v>6397755</v>
      </c>
      <c r="U540" s="538">
        <v>6624565</v>
      </c>
      <c r="V540" s="538"/>
      <c r="W540" s="538"/>
    </row>
    <row r="541" spans="2:23" ht="23.25" customHeight="1" x14ac:dyDescent="0.25">
      <c r="B541" s="515" t="s">
        <v>516</v>
      </c>
      <c r="C541" s="515"/>
      <c r="D541" s="515"/>
      <c r="E541" s="515"/>
      <c r="F541" s="515"/>
      <c r="G541" s="515"/>
      <c r="H541" s="516" t="s">
        <v>1017</v>
      </c>
      <c r="I541" s="516"/>
      <c r="J541" s="516"/>
      <c r="K541" s="516"/>
      <c r="L541" s="362" t="s">
        <v>210</v>
      </c>
      <c r="M541" s="537" t="s">
        <v>228</v>
      </c>
      <c r="N541" s="537"/>
      <c r="O541" s="537"/>
      <c r="P541" s="537"/>
      <c r="Q541" s="516" t="s">
        <v>517</v>
      </c>
      <c r="R541" s="516"/>
      <c r="S541" s="364"/>
      <c r="T541" s="363">
        <v>6371755</v>
      </c>
      <c r="U541" s="538">
        <v>6598565</v>
      </c>
      <c r="V541" s="538"/>
      <c r="W541" s="538"/>
    </row>
    <row r="542" spans="2:23" ht="23.25" customHeight="1" x14ac:dyDescent="0.25">
      <c r="B542" s="515" t="s">
        <v>828</v>
      </c>
      <c r="C542" s="515"/>
      <c r="D542" s="515"/>
      <c r="E542" s="515"/>
      <c r="F542" s="515"/>
      <c r="G542" s="515"/>
      <c r="H542" s="516" t="s">
        <v>1017</v>
      </c>
      <c r="I542" s="516"/>
      <c r="J542" s="516"/>
      <c r="K542" s="516"/>
      <c r="L542" s="362" t="s">
        <v>210</v>
      </c>
      <c r="M542" s="537" t="s">
        <v>228</v>
      </c>
      <c r="N542" s="537"/>
      <c r="O542" s="537"/>
      <c r="P542" s="537"/>
      <c r="Q542" s="516" t="s">
        <v>517</v>
      </c>
      <c r="R542" s="516"/>
      <c r="S542" s="362" t="s">
        <v>829</v>
      </c>
      <c r="T542" s="363">
        <v>5670255</v>
      </c>
      <c r="U542" s="538">
        <v>5897065</v>
      </c>
      <c r="V542" s="538"/>
      <c r="W542" s="538"/>
    </row>
    <row r="543" spans="2:23" ht="34.5" customHeight="1" x14ac:dyDescent="0.25">
      <c r="B543" s="515" t="s">
        <v>830</v>
      </c>
      <c r="C543" s="515"/>
      <c r="D543" s="515"/>
      <c r="E543" s="515"/>
      <c r="F543" s="515"/>
      <c r="G543" s="515"/>
      <c r="H543" s="516" t="s">
        <v>1017</v>
      </c>
      <c r="I543" s="516"/>
      <c r="J543" s="516"/>
      <c r="K543" s="516"/>
      <c r="L543" s="362" t="s">
        <v>210</v>
      </c>
      <c r="M543" s="537" t="s">
        <v>228</v>
      </c>
      <c r="N543" s="537"/>
      <c r="O543" s="537"/>
      <c r="P543" s="537"/>
      <c r="Q543" s="516" t="s">
        <v>517</v>
      </c>
      <c r="R543" s="516"/>
      <c r="S543" s="362" t="s">
        <v>739</v>
      </c>
      <c r="T543" s="363">
        <v>700000</v>
      </c>
      <c r="U543" s="538">
        <v>700000</v>
      </c>
      <c r="V543" s="538"/>
      <c r="W543" s="538"/>
    </row>
    <row r="544" spans="2:23" ht="15" customHeight="1" x14ac:dyDescent="0.25">
      <c r="B544" s="515" t="s">
        <v>831</v>
      </c>
      <c r="C544" s="515"/>
      <c r="D544" s="515"/>
      <c r="E544" s="515"/>
      <c r="F544" s="515"/>
      <c r="G544" s="515"/>
      <c r="H544" s="516" t="s">
        <v>1017</v>
      </c>
      <c r="I544" s="516"/>
      <c r="J544" s="516"/>
      <c r="K544" s="516"/>
      <c r="L544" s="362" t="s">
        <v>210</v>
      </c>
      <c r="M544" s="537" t="s">
        <v>228</v>
      </c>
      <c r="N544" s="537"/>
      <c r="O544" s="537"/>
      <c r="P544" s="537"/>
      <c r="Q544" s="516" t="s">
        <v>517</v>
      </c>
      <c r="R544" s="516"/>
      <c r="S544" s="362" t="s">
        <v>822</v>
      </c>
      <c r="T544" s="363">
        <v>1500</v>
      </c>
      <c r="U544" s="538">
        <v>1500</v>
      </c>
      <c r="V544" s="538"/>
      <c r="W544" s="538"/>
    </row>
    <row r="545" spans="2:23" ht="34.5" customHeight="1" x14ac:dyDescent="0.25">
      <c r="B545" s="515" t="s">
        <v>520</v>
      </c>
      <c r="C545" s="515"/>
      <c r="D545" s="515"/>
      <c r="E545" s="515"/>
      <c r="F545" s="515"/>
      <c r="G545" s="515"/>
      <c r="H545" s="516" t="s">
        <v>1017</v>
      </c>
      <c r="I545" s="516"/>
      <c r="J545" s="516"/>
      <c r="K545" s="516"/>
      <c r="L545" s="362" t="s">
        <v>210</v>
      </c>
      <c r="M545" s="537" t="s">
        <v>228</v>
      </c>
      <c r="N545" s="537"/>
      <c r="O545" s="537"/>
      <c r="P545" s="537"/>
      <c r="Q545" s="516" t="s">
        <v>521</v>
      </c>
      <c r="R545" s="516"/>
      <c r="S545" s="364"/>
      <c r="T545" s="363">
        <v>26000</v>
      </c>
      <c r="U545" s="538">
        <v>26000</v>
      </c>
      <c r="V545" s="538"/>
      <c r="W545" s="538"/>
    </row>
    <row r="546" spans="2:23" ht="15" customHeight="1" thickBot="1" x14ac:dyDescent="0.3">
      <c r="B546" s="515" t="s">
        <v>831</v>
      </c>
      <c r="C546" s="515"/>
      <c r="D546" s="515"/>
      <c r="E546" s="515"/>
      <c r="F546" s="515"/>
      <c r="G546" s="515"/>
      <c r="H546" s="516" t="s">
        <v>1017</v>
      </c>
      <c r="I546" s="516"/>
      <c r="J546" s="516"/>
      <c r="K546" s="516"/>
      <c r="L546" s="362" t="s">
        <v>210</v>
      </c>
      <c r="M546" s="537" t="s">
        <v>228</v>
      </c>
      <c r="N546" s="537"/>
      <c r="O546" s="537"/>
      <c r="P546" s="537"/>
      <c r="Q546" s="516" t="s">
        <v>521</v>
      </c>
      <c r="R546" s="516"/>
      <c r="S546" s="362" t="s">
        <v>822</v>
      </c>
      <c r="T546" s="363">
        <v>26000</v>
      </c>
      <c r="U546" s="538">
        <v>26000</v>
      </c>
      <c r="V546" s="538"/>
      <c r="W546" s="538"/>
    </row>
    <row r="547" spans="2:23" ht="11.25" customHeight="1" thickBot="1" x14ac:dyDescent="0.3">
      <c r="B547" s="535" t="s">
        <v>280</v>
      </c>
      <c r="C547" s="535"/>
      <c r="D547" s="535"/>
      <c r="E547" s="535"/>
      <c r="F547" s="535"/>
      <c r="G547" s="535"/>
      <c r="H547" s="535"/>
      <c r="I547" s="535"/>
      <c r="J547" s="535"/>
      <c r="K547" s="535"/>
      <c r="L547" s="535"/>
      <c r="M547" s="535"/>
      <c r="N547" s="535"/>
      <c r="O547" s="535"/>
      <c r="P547" s="535"/>
      <c r="Q547" s="535"/>
      <c r="R547" s="535"/>
      <c r="S547" s="535"/>
      <c r="T547" s="365">
        <v>1215034776.5899999</v>
      </c>
      <c r="U547" s="536">
        <v>1261354300.5899999</v>
      </c>
      <c r="V547" s="536"/>
      <c r="W547" s="536"/>
    </row>
    <row r="548" spans="2:23" ht="15" customHeight="1" x14ac:dyDescent="0.25">
      <c r="B548" s="530"/>
      <c r="C548" s="530"/>
      <c r="D548" s="530"/>
      <c r="E548" s="530"/>
      <c r="F548" s="530"/>
      <c r="G548" s="530"/>
      <c r="H548" s="530"/>
      <c r="I548" s="530"/>
      <c r="J548" s="530"/>
      <c r="K548" s="530"/>
      <c r="L548" s="530"/>
      <c r="M548" s="530"/>
      <c r="N548" s="530"/>
      <c r="O548" s="357"/>
      <c r="P548" s="530"/>
      <c r="Q548" s="530"/>
      <c r="R548" s="530"/>
      <c r="S548" s="530"/>
      <c r="T548" s="530"/>
      <c r="U548" s="530"/>
    </row>
    <row r="549" spans="2:23" ht="33.75" customHeight="1" x14ac:dyDescent="0.25">
      <c r="B549" s="525" t="s">
        <v>1018</v>
      </c>
      <c r="C549" s="525"/>
      <c r="D549" s="525"/>
      <c r="E549" s="525"/>
      <c r="F549" s="524"/>
      <c r="G549" s="524"/>
      <c r="H549" s="524"/>
      <c r="I549" s="533"/>
      <c r="J549" s="533"/>
      <c r="K549" s="533"/>
      <c r="L549" s="533"/>
      <c r="M549" s="533"/>
      <c r="N549" s="533"/>
      <c r="O549" s="357"/>
      <c r="P549" s="534" t="s">
        <v>1019</v>
      </c>
      <c r="Q549" s="534"/>
      <c r="R549" s="534"/>
      <c r="S549" s="534"/>
      <c r="T549" s="534"/>
      <c r="U549" s="534"/>
    </row>
    <row r="550" spans="2:23" ht="15" customHeight="1" x14ac:dyDescent="0.25">
      <c r="B550" s="524"/>
      <c r="C550" s="524"/>
      <c r="D550" s="524"/>
      <c r="E550" s="524"/>
      <c r="F550" s="524"/>
      <c r="G550" s="524"/>
      <c r="H550" s="524"/>
      <c r="I550" s="521" t="s">
        <v>814</v>
      </c>
      <c r="J550" s="521"/>
      <c r="K550" s="521"/>
      <c r="L550" s="521"/>
      <c r="M550" s="521"/>
      <c r="N550" s="521"/>
      <c r="O550" s="357"/>
      <c r="P550" s="521" t="s">
        <v>815</v>
      </c>
      <c r="Q550" s="521"/>
      <c r="R550" s="521"/>
      <c r="S550" s="521"/>
      <c r="T550" s="521"/>
      <c r="U550" s="521"/>
    </row>
    <row r="551" spans="2:23" ht="15" customHeight="1" x14ac:dyDescent="0.25">
      <c r="B551" s="524"/>
      <c r="C551" s="524"/>
      <c r="D551" s="524"/>
      <c r="E551" s="524"/>
      <c r="F551" s="524"/>
      <c r="G551" s="524"/>
      <c r="H551" s="524"/>
      <c r="I551" s="524"/>
      <c r="J551" s="524"/>
      <c r="K551" s="524"/>
      <c r="L551" s="524"/>
      <c r="M551" s="524"/>
      <c r="N551" s="524"/>
      <c r="O551" s="357"/>
      <c r="P551" s="530"/>
      <c r="Q551" s="530"/>
      <c r="R551" s="530"/>
      <c r="S551" s="530"/>
      <c r="T551" s="530"/>
      <c r="U551" s="530"/>
    </row>
  </sheetData>
  <mergeCells count="2754">
    <mergeCell ref="G4:I4"/>
    <mergeCell ref="K4:M4"/>
    <mergeCell ref="N4:Q4"/>
    <mergeCell ref="C3:D3"/>
    <mergeCell ref="E3:F3"/>
    <mergeCell ref="G3:I3"/>
    <mergeCell ref="K3:M3"/>
    <mergeCell ref="N3:Q3"/>
    <mergeCell ref="T1:V1"/>
    <mergeCell ref="C2:D2"/>
    <mergeCell ref="E2:F2"/>
    <mergeCell ref="G2:I2"/>
    <mergeCell ref="K2:M2"/>
    <mergeCell ref="N2:Q2"/>
    <mergeCell ref="R2:S2"/>
    <mergeCell ref="T2:V2"/>
    <mergeCell ref="C1:D1"/>
    <mergeCell ref="E1:F1"/>
    <mergeCell ref="G1:I1"/>
    <mergeCell ref="K1:M1"/>
    <mergeCell ref="N1:Q1"/>
    <mergeCell ref="R1:S1"/>
    <mergeCell ref="T8:V8"/>
    <mergeCell ref="C9:D9"/>
    <mergeCell ref="E9:F9"/>
    <mergeCell ref="G9:I9"/>
    <mergeCell ref="K9:M9"/>
    <mergeCell ref="N9:Q9"/>
    <mergeCell ref="R9:S9"/>
    <mergeCell ref="T9:V9"/>
    <mergeCell ref="C8:D8"/>
    <mergeCell ref="E8:F8"/>
    <mergeCell ref="G8:I8"/>
    <mergeCell ref="K8:M8"/>
    <mergeCell ref="N8:Q8"/>
    <mergeCell ref="R8:S8"/>
    <mergeCell ref="C7:D7"/>
    <mergeCell ref="E7:F7"/>
    <mergeCell ref="G7:I7"/>
    <mergeCell ref="K7:M7"/>
    <mergeCell ref="N7:Q7"/>
    <mergeCell ref="R3:V7"/>
    <mergeCell ref="C6:D6"/>
    <mergeCell ref="E6:F6"/>
    <mergeCell ref="G6:I6"/>
    <mergeCell ref="K6:M6"/>
    <mergeCell ref="N6:Q6"/>
    <mergeCell ref="C5:D5"/>
    <mergeCell ref="E5:F5"/>
    <mergeCell ref="G5:I5"/>
    <mergeCell ref="K5:M5"/>
    <mergeCell ref="N5:Q5"/>
    <mergeCell ref="C4:D4"/>
    <mergeCell ref="E4:F4"/>
    <mergeCell ref="T11:V11"/>
    <mergeCell ref="C12:D12"/>
    <mergeCell ref="E12:F12"/>
    <mergeCell ref="G12:I12"/>
    <mergeCell ref="K12:M12"/>
    <mergeCell ref="N12:Q12"/>
    <mergeCell ref="R12:S12"/>
    <mergeCell ref="T12:V12"/>
    <mergeCell ref="C11:D11"/>
    <mergeCell ref="E11:F11"/>
    <mergeCell ref="G11:I11"/>
    <mergeCell ref="K11:M11"/>
    <mergeCell ref="N11:Q11"/>
    <mergeCell ref="R11:S11"/>
    <mergeCell ref="C10:D10"/>
    <mergeCell ref="E10:F10"/>
    <mergeCell ref="G10:I10"/>
    <mergeCell ref="K10:M10"/>
    <mergeCell ref="N10:Q10"/>
    <mergeCell ref="R10:V10"/>
    <mergeCell ref="T17:V17"/>
    <mergeCell ref="B18:L18"/>
    <mergeCell ref="M18:P18"/>
    <mergeCell ref="Q18:R18"/>
    <mergeCell ref="U18:W18"/>
    <mergeCell ref="T13:V13"/>
    <mergeCell ref="B14:V14"/>
    <mergeCell ref="B16:V16"/>
    <mergeCell ref="C17:D17"/>
    <mergeCell ref="E17:F17"/>
    <mergeCell ref="G17:I17"/>
    <mergeCell ref="K17:M17"/>
    <mergeCell ref="N17:Q17"/>
    <mergeCell ref="R17:S17"/>
    <mergeCell ref="C13:D13"/>
    <mergeCell ref="E13:F13"/>
    <mergeCell ref="G13:I13"/>
    <mergeCell ref="K13:M13"/>
    <mergeCell ref="N13:Q13"/>
    <mergeCell ref="R13:S13"/>
    <mergeCell ref="B24:G24"/>
    <mergeCell ref="H24:K24"/>
    <mergeCell ref="M24:P24"/>
    <mergeCell ref="Q24:R24"/>
    <mergeCell ref="U24:W24"/>
    <mergeCell ref="B23:G23"/>
    <mergeCell ref="H23:K23"/>
    <mergeCell ref="M23:P23"/>
    <mergeCell ref="Q23:R23"/>
    <mergeCell ref="U23:W23"/>
    <mergeCell ref="B22:G22"/>
    <mergeCell ref="H22:K22"/>
    <mergeCell ref="M22:P22"/>
    <mergeCell ref="Q22:R22"/>
    <mergeCell ref="U22:W22"/>
    <mergeCell ref="T19:W19"/>
    <mergeCell ref="U20:W20"/>
    <mergeCell ref="B21:G21"/>
    <mergeCell ref="H21:K21"/>
    <mergeCell ref="M21:P21"/>
    <mergeCell ref="Q21:R21"/>
    <mergeCell ref="U21:W21"/>
    <mergeCell ref="B19:G20"/>
    <mergeCell ref="H19:K20"/>
    <mergeCell ref="L19:L20"/>
    <mergeCell ref="M19:P20"/>
    <mergeCell ref="Q19:R20"/>
    <mergeCell ref="S19:S20"/>
    <mergeCell ref="B28:G28"/>
    <mergeCell ref="H28:K28"/>
    <mergeCell ref="M28:P28"/>
    <mergeCell ref="Q28:R28"/>
    <mergeCell ref="U28:W28"/>
    <mergeCell ref="B27:G27"/>
    <mergeCell ref="H27:K27"/>
    <mergeCell ref="M27:P27"/>
    <mergeCell ref="Q27:R27"/>
    <mergeCell ref="U27:W27"/>
    <mergeCell ref="B26:G26"/>
    <mergeCell ref="H26:K26"/>
    <mergeCell ref="M26:P26"/>
    <mergeCell ref="Q26:R26"/>
    <mergeCell ref="U26:W26"/>
    <mergeCell ref="B25:G25"/>
    <mergeCell ref="H25:K25"/>
    <mergeCell ref="M25:P25"/>
    <mergeCell ref="Q25:R25"/>
    <mergeCell ref="U25:W25"/>
    <mergeCell ref="B32:G32"/>
    <mergeCell ref="H32:K32"/>
    <mergeCell ref="M32:P32"/>
    <mergeCell ref="Q32:R32"/>
    <mergeCell ref="U32:W32"/>
    <mergeCell ref="B31:G31"/>
    <mergeCell ref="H31:K31"/>
    <mergeCell ref="M31:P31"/>
    <mergeCell ref="Q31:R31"/>
    <mergeCell ref="U31:W31"/>
    <mergeCell ref="B30:G30"/>
    <mergeCell ref="H30:K30"/>
    <mergeCell ref="M30:P30"/>
    <mergeCell ref="Q30:R30"/>
    <mergeCell ref="U30:W30"/>
    <mergeCell ref="B29:G29"/>
    <mergeCell ref="H29:K29"/>
    <mergeCell ref="M29:P29"/>
    <mergeCell ref="Q29:R29"/>
    <mergeCell ref="U29:W29"/>
    <mergeCell ref="B36:G36"/>
    <mergeCell ref="H36:K36"/>
    <mergeCell ref="M36:P36"/>
    <mergeCell ref="Q36:R36"/>
    <mergeCell ref="U36:W36"/>
    <mergeCell ref="B35:G35"/>
    <mergeCell ref="H35:K35"/>
    <mergeCell ref="M35:P35"/>
    <mergeCell ref="Q35:R35"/>
    <mergeCell ref="U35:W35"/>
    <mergeCell ref="B34:G34"/>
    <mergeCell ref="H34:K34"/>
    <mergeCell ref="M34:P34"/>
    <mergeCell ref="Q34:R34"/>
    <mergeCell ref="U34:W34"/>
    <mergeCell ref="B33:G33"/>
    <mergeCell ref="H33:K33"/>
    <mergeCell ref="M33:P33"/>
    <mergeCell ref="Q33:R33"/>
    <mergeCell ref="U33:W33"/>
    <mergeCell ref="B40:G40"/>
    <mergeCell ref="H40:K40"/>
    <mergeCell ref="M40:P40"/>
    <mergeCell ref="Q40:R40"/>
    <mergeCell ref="U40:W40"/>
    <mergeCell ref="B39:G39"/>
    <mergeCell ref="H39:K39"/>
    <mergeCell ref="M39:P39"/>
    <mergeCell ref="Q39:R39"/>
    <mergeCell ref="U39:W39"/>
    <mergeCell ref="B38:G38"/>
    <mergeCell ref="H38:K38"/>
    <mergeCell ref="M38:P38"/>
    <mergeCell ref="Q38:R38"/>
    <mergeCell ref="U38:W38"/>
    <mergeCell ref="B37:G37"/>
    <mergeCell ref="H37:K37"/>
    <mergeCell ref="M37:P37"/>
    <mergeCell ref="Q37:R37"/>
    <mergeCell ref="U37:W37"/>
    <mergeCell ref="B44:G44"/>
    <mergeCell ref="H44:K44"/>
    <mergeCell ref="M44:P44"/>
    <mergeCell ref="Q44:R44"/>
    <mergeCell ref="U44:W44"/>
    <mergeCell ref="B43:G43"/>
    <mergeCell ref="H43:K43"/>
    <mergeCell ref="M43:P43"/>
    <mergeCell ref="Q43:R43"/>
    <mergeCell ref="U43:W43"/>
    <mergeCell ref="B42:G42"/>
    <mergeCell ref="H42:K42"/>
    <mergeCell ref="M42:P42"/>
    <mergeCell ref="Q42:R42"/>
    <mergeCell ref="U42:W42"/>
    <mergeCell ref="B41:G41"/>
    <mergeCell ref="H41:K41"/>
    <mergeCell ref="M41:P41"/>
    <mergeCell ref="Q41:R41"/>
    <mergeCell ref="U41:W41"/>
    <mergeCell ref="B48:G48"/>
    <mergeCell ref="H48:K48"/>
    <mergeCell ref="M48:P48"/>
    <mergeCell ref="Q48:R48"/>
    <mergeCell ref="U48:W48"/>
    <mergeCell ref="B47:G47"/>
    <mergeCell ref="H47:K47"/>
    <mergeCell ref="M47:P47"/>
    <mergeCell ref="Q47:R47"/>
    <mergeCell ref="U47:W47"/>
    <mergeCell ref="B46:G46"/>
    <mergeCell ref="H46:K46"/>
    <mergeCell ref="M46:P46"/>
    <mergeCell ref="Q46:R46"/>
    <mergeCell ref="U46:W46"/>
    <mergeCell ref="B45:G45"/>
    <mergeCell ref="H45:K45"/>
    <mergeCell ref="M45:P45"/>
    <mergeCell ref="Q45:R45"/>
    <mergeCell ref="U45:W45"/>
    <mergeCell ref="B52:G52"/>
    <mergeCell ref="H52:K52"/>
    <mergeCell ref="M52:P52"/>
    <mergeCell ref="Q52:R52"/>
    <mergeCell ref="U52:W52"/>
    <mergeCell ref="B51:G51"/>
    <mergeCell ref="H51:K51"/>
    <mergeCell ref="M51:P51"/>
    <mergeCell ref="Q51:R51"/>
    <mergeCell ref="U51:W51"/>
    <mergeCell ref="B50:G50"/>
    <mergeCell ref="H50:K50"/>
    <mergeCell ref="M50:P50"/>
    <mergeCell ref="Q50:R50"/>
    <mergeCell ref="U50:W50"/>
    <mergeCell ref="B49:G49"/>
    <mergeCell ref="H49:K49"/>
    <mergeCell ref="M49:P49"/>
    <mergeCell ref="Q49:R49"/>
    <mergeCell ref="U49:W49"/>
    <mergeCell ref="B56:G56"/>
    <mergeCell ref="H56:K56"/>
    <mergeCell ref="M56:P56"/>
    <mergeCell ref="Q56:R56"/>
    <mergeCell ref="U56:W56"/>
    <mergeCell ref="B55:G55"/>
    <mergeCell ref="H55:K55"/>
    <mergeCell ref="M55:P55"/>
    <mergeCell ref="Q55:R55"/>
    <mergeCell ref="U55:W55"/>
    <mergeCell ref="B54:G54"/>
    <mergeCell ref="H54:K54"/>
    <mergeCell ref="M54:P54"/>
    <mergeCell ref="Q54:R54"/>
    <mergeCell ref="U54:W54"/>
    <mergeCell ref="B53:G53"/>
    <mergeCell ref="H53:K53"/>
    <mergeCell ref="M53:P53"/>
    <mergeCell ref="Q53:R53"/>
    <mergeCell ref="U53:W53"/>
    <mergeCell ref="B60:G60"/>
    <mergeCell ref="H60:K60"/>
    <mergeCell ref="M60:P60"/>
    <mergeCell ref="Q60:R60"/>
    <mergeCell ref="U60:W60"/>
    <mergeCell ref="B59:G59"/>
    <mergeCell ref="H59:K59"/>
    <mergeCell ref="M59:P59"/>
    <mergeCell ref="Q59:R59"/>
    <mergeCell ref="U59:W59"/>
    <mergeCell ref="B58:G58"/>
    <mergeCell ref="H58:K58"/>
    <mergeCell ref="M58:P58"/>
    <mergeCell ref="Q58:R58"/>
    <mergeCell ref="U58:W58"/>
    <mergeCell ref="B57:G57"/>
    <mergeCell ref="H57:K57"/>
    <mergeCell ref="M57:P57"/>
    <mergeCell ref="Q57:R57"/>
    <mergeCell ref="U57:W57"/>
    <mergeCell ref="B64:G64"/>
    <mergeCell ref="H64:K64"/>
    <mergeCell ref="M64:P64"/>
    <mergeCell ref="Q64:R64"/>
    <mergeCell ref="U64:W64"/>
    <mergeCell ref="B63:G63"/>
    <mergeCell ref="H63:K63"/>
    <mergeCell ref="M63:P63"/>
    <mergeCell ref="Q63:R63"/>
    <mergeCell ref="U63:W63"/>
    <mergeCell ref="B62:G62"/>
    <mergeCell ref="H62:K62"/>
    <mergeCell ref="M62:P62"/>
    <mergeCell ref="Q62:R62"/>
    <mergeCell ref="U62:W62"/>
    <mergeCell ref="B61:G61"/>
    <mergeCell ref="H61:K61"/>
    <mergeCell ref="M61:P61"/>
    <mergeCell ref="Q61:R61"/>
    <mergeCell ref="U61:W61"/>
    <mergeCell ref="B68:G68"/>
    <mergeCell ref="H68:K68"/>
    <mergeCell ref="M68:P68"/>
    <mergeCell ref="Q68:R68"/>
    <mergeCell ref="U68:W68"/>
    <mergeCell ref="B67:G67"/>
    <mergeCell ref="H67:K67"/>
    <mergeCell ref="M67:P67"/>
    <mergeCell ref="Q67:R67"/>
    <mergeCell ref="U67:W67"/>
    <mergeCell ref="B66:G66"/>
    <mergeCell ref="H66:K66"/>
    <mergeCell ref="M66:P66"/>
    <mergeCell ref="Q66:R66"/>
    <mergeCell ref="U66:W66"/>
    <mergeCell ref="B65:G65"/>
    <mergeCell ref="H65:K65"/>
    <mergeCell ref="M65:P65"/>
    <mergeCell ref="Q65:R65"/>
    <mergeCell ref="U65:W65"/>
    <mergeCell ref="B72:G72"/>
    <mergeCell ref="H72:K72"/>
    <mergeCell ref="M72:P72"/>
    <mergeCell ref="Q72:R72"/>
    <mergeCell ref="U72:W72"/>
    <mergeCell ref="B71:G71"/>
    <mergeCell ref="H71:K71"/>
    <mergeCell ref="M71:P71"/>
    <mergeCell ref="Q71:R71"/>
    <mergeCell ref="U71:W71"/>
    <mergeCell ref="B70:G70"/>
    <mergeCell ref="H70:K70"/>
    <mergeCell ref="M70:P70"/>
    <mergeCell ref="Q70:R70"/>
    <mergeCell ref="U70:W70"/>
    <mergeCell ref="B69:G69"/>
    <mergeCell ref="H69:K69"/>
    <mergeCell ref="M69:P69"/>
    <mergeCell ref="Q69:R69"/>
    <mergeCell ref="U69:W69"/>
    <mergeCell ref="B76:G76"/>
    <mergeCell ref="H76:K76"/>
    <mergeCell ref="M76:P76"/>
    <mergeCell ref="Q76:R76"/>
    <mergeCell ref="U76:W76"/>
    <mergeCell ref="B75:G75"/>
    <mergeCell ref="H75:K75"/>
    <mergeCell ref="M75:P75"/>
    <mergeCell ref="Q75:R75"/>
    <mergeCell ref="U75:W75"/>
    <mergeCell ref="B74:G74"/>
    <mergeCell ref="H74:K74"/>
    <mergeCell ref="M74:P74"/>
    <mergeCell ref="Q74:R74"/>
    <mergeCell ref="U74:W74"/>
    <mergeCell ref="B73:G73"/>
    <mergeCell ref="H73:K73"/>
    <mergeCell ref="M73:P73"/>
    <mergeCell ref="Q73:R73"/>
    <mergeCell ref="U73:W73"/>
    <mergeCell ref="B80:G80"/>
    <mergeCell ref="H80:K80"/>
    <mergeCell ref="M80:P80"/>
    <mergeCell ref="Q80:R80"/>
    <mergeCell ref="U80:W80"/>
    <mergeCell ref="B79:G79"/>
    <mergeCell ref="H79:K79"/>
    <mergeCell ref="M79:P79"/>
    <mergeCell ref="Q79:R79"/>
    <mergeCell ref="U79:W79"/>
    <mergeCell ref="B78:G78"/>
    <mergeCell ref="H78:K78"/>
    <mergeCell ref="M78:P78"/>
    <mergeCell ref="Q78:R78"/>
    <mergeCell ref="U78:W78"/>
    <mergeCell ref="B77:G77"/>
    <mergeCell ref="H77:K77"/>
    <mergeCell ref="M77:P77"/>
    <mergeCell ref="Q77:R77"/>
    <mergeCell ref="U77:W77"/>
    <mergeCell ref="B84:G84"/>
    <mergeCell ref="H84:K84"/>
    <mergeCell ref="M84:P84"/>
    <mergeCell ref="Q84:R84"/>
    <mergeCell ref="U84:W84"/>
    <mergeCell ref="B83:G83"/>
    <mergeCell ref="H83:K83"/>
    <mergeCell ref="M83:P83"/>
    <mergeCell ref="Q83:R83"/>
    <mergeCell ref="U83:W83"/>
    <mergeCell ref="B82:G82"/>
    <mergeCell ref="H82:K82"/>
    <mergeCell ref="M82:P82"/>
    <mergeCell ref="Q82:R82"/>
    <mergeCell ref="U82:W82"/>
    <mergeCell ref="B81:G81"/>
    <mergeCell ref="H81:K81"/>
    <mergeCell ref="M81:P81"/>
    <mergeCell ref="Q81:R81"/>
    <mergeCell ref="U81:W81"/>
    <mergeCell ref="B88:G88"/>
    <mergeCell ref="H88:K88"/>
    <mergeCell ref="M88:P88"/>
    <mergeCell ref="Q88:R88"/>
    <mergeCell ref="U88:W88"/>
    <mergeCell ref="B87:G87"/>
    <mergeCell ref="H87:K87"/>
    <mergeCell ref="M87:P87"/>
    <mergeCell ref="Q87:R87"/>
    <mergeCell ref="U87:W87"/>
    <mergeCell ref="B86:G86"/>
    <mergeCell ref="H86:K86"/>
    <mergeCell ref="M86:P86"/>
    <mergeCell ref="Q86:R86"/>
    <mergeCell ref="U86:W86"/>
    <mergeCell ref="B85:G85"/>
    <mergeCell ref="H85:K85"/>
    <mergeCell ref="M85:P85"/>
    <mergeCell ref="Q85:R85"/>
    <mergeCell ref="U85:W85"/>
    <mergeCell ref="B92:G92"/>
    <mergeCell ref="H92:K92"/>
    <mergeCell ref="M92:P92"/>
    <mergeCell ref="Q92:R92"/>
    <mergeCell ref="U92:W92"/>
    <mergeCell ref="B91:G91"/>
    <mergeCell ref="H91:K91"/>
    <mergeCell ref="M91:P91"/>
    <mergeCell ref="Q91:R91"/>
    <mergeCell ref="U91:W91"/>
    <mergeCell ref="B90:G90"/>
    <mergeCell ref="H90:K90"/>
    <mergeCell ref="M90:P90"/>
    <mergeCell ref="Q90:R90"/>
    <mergeCell ref="U90:W90"/>
    <mergeCell ref="B89:G89"/>
    <mergeCell ref="H89:K89"/>
    <mergeCell ref="M89:P89"/>
    <mergeCell ref="Q89:R89"/>
    <mergeCell ref="U89:W89"/>
    <mergeCell ref="B96:G96"/>
    <mergeCell ref="H96:K96"/>
    <mergeCell ref="M96:P96"/>
    <mergeCell ref="Q96:R96"/>
    <mergeCell ref="U96:W96"/>
    <mergeCell ref="B95:G95"/>
    <mergeCell ref="H95:K95"/>
    <mergeCell ref="M95:P95"/>
    <mergeCell ref="Q95:R95"/>
    <mergeCell ref="U95:W95"/>
    <mergeCell ref="B94:G94"/>
    <mergeCell ref="H94:K94"/>
    <mergeCell ref="M94:P94"/>
    <mergeCell ref="Q94:R94"/>
    <mergeCell ref="U94:W94"/>
    <mergeCell ref="B93:G93"/>
    <mergeCell ref="H93:K93"/>
    <mergeCell ref="M93:P93"/>
    <mergeCell ref="Q93:R93"/>
    <mergeCell ref="U93:W93"/>
    <mergeCell ref="B100:G100"/>
    <mergeCell ref="H100:K100"/>
    <mergeCell ref="M100:P100"/>
    <mergeCell ref="Q100:R100"/>
    <mergeCell ref="U100:W100"/>
    <mergeCell ref="B99:G99"/>
    <mergeCell ref="H99:K99"/>
    <mergeCell ref="M99:P99"/>
    <mergeCell ref="Q99:R99"/>
    <mergeCell ref="U99:W99"/>
    <mergeCell ref="B98:G98"/>
    <mergeCell ref="H98:K98"/>
    <mergeCell ref="M98:P98"/>
    <mergeCell ref="Q98:R98"/>
    <mergeCell ref="U98:W98"/>
    <mergeCell ref="B97:G97"/>
    <mergeCell ref="H97:K97"/>
    <mergeCell ref="M97:P97"/>
    <mergeCell ref="Q97:R97"/>
    <mergeCell ref="U97:W97"/>
    <mergeCell ref="B104:G104"/>
    <mergeCell ref="H104:K104"/>
    <mergeCell ref="M104:P104"/>
    <mergeCell ref="Q104:R104"/>
    <mergeCell ref="U104:W104"/>
    <mergeCell ref="B103:G103"/>
    <mergeCell ref="H103:K103"/>
    <mergeCell ref="M103:P103"/>
    <mergeCell ref="Q103:R103"/>
    <mergeCell ref="U103:W103"/>
    <mergeCell ref="B102:G102"/>
    <mergeCell ref="H102:K102"/>
    <mergeCell ref="M102:P102"/>
    <mergeCell ref="Q102:R102"/>
    <mergeCell ref="U102:W102"/>
    <mergeCell ref="B101:G101"/>
    <mergeCell ref="H101:K101"/>
    <mergeCell ref="M101:P101"/>
    <mergeCell ref="Q101:R101"/>
    <mergeCell ref="U101:W101"/>
    <mergeCell ref="B108:G108"/>
    <mergeCell ref="H108:K108"/>
    <mergeCell ref="M108:P108"/>
    <mergeCell ref="Q108:R108"/>
    <mergeCell ref="U108:W108"/>
    <mergeCell ref="B107:G107"/>
    <mergeCell ref="H107:K107"/>
    <mergeCell ref="M107:P107"/>
    <mergeCell ref="Q107:R107"/>
    <mergeCell ref="U107:W107"/>
    <mergeCell ref="B106:G106"/>
    <mergeCell ref="H106:K106"/>
    <mergeCell ref="M106:P106"/>
    <mergeCell ref="Q106:R106"/>
    <mergeCell ref="U106:W106"/>
    <mergeCell ref="B105:G105"/>
    <mergeCell ref="H105:K105"/>
    <mergeCell ref="M105:P105"/>
    <mergeCell ref="Q105:R105"/>
    <mergeCell ref="U105:W105"/>
    <mergeCell ref="B112:G112"/>
    <mergeCell ref="H112:K112"/>
    <mergeCell ref="M112:P112"/>
    <mergeCell ref="Q112:R112"/>
    <mergeCell ref="U112:W112"/>
    <mergeCell ref="B111:G111"/>
    <mergeCell ref="H111:K111"/>
    <mergeCell ref="M111:P111"/>
    <mergeCell ref="Q111:R111"/>
    <mergeCell ref="U111:W111"/>
    <mergeCell ref="B110:G110"/>
    <mergeCell ref="H110:K110"/>
    <mergeCell ref="M110:P110"/>
    <mergeCell ref="Q110:R110"/>
    <mergeCell ref="U110:W110"/>
    <mergeCell ref="B109:G109"/>
    <mergeCell ref="H109:K109"/>
    <mergeCell ref="M109:P109"/>
    <mergeCell ref="Q109:R109"/>
    <mergeCell ref="U109:W109"/>
    <mergeCell ref="B116:G116"/>
    <mergeCell ref="H116:K116"/>
    <mergeCell ref="M116:P116"/>
    <mergeCell ref="Q116:R116"/>
    <mergeCell ref="U116:W116"/>
    <mergeCell ref="B115:G115"/>
    <mergeCell ref="H115:K115"/>
    <mergeCell ref="M115:P115"/>
    <mergeCell ref="Q115:R115"/>
    <mergeCell ref="U115:W115"/>
    <mergeCell ref="B114:G114"/>
    <mergeCell ref="H114:K114"/>
    <mergeCell ref="M114:P114"/>
    <mergeCell ref="Q114:R114"/>
    <mergeCell ref="U114:W114"/>
    <mergeCell ref="B113:G113"/>
    <mergeCell ref="H113:K113"/>
    <mergeCell ref="M113:P113"/>
    <mergeCell ref="Q113:R113"/>
    <mergeCell ref="U113:W113"/>
    <mergeCell ref="B120:G120"/>
    <mergeCell ref="H120:K120"/>
    <mergeCell ref="M120:P120"/>
    <mergeCell ref="Q120:R120"/>
    <mergeCell ref="U120:W120"/>
    <mergeCell ref="B119:G119"/>
    <mergeCell ref="H119:K119"/>
    <mergeCell ref="M119:P119"/>
    <mergeCell ref="Q119:R119"/>
    <mergeCell ref="U119:W119"/>
    <mergeCell ref="B118:G118"/>
    <mergeCell ref="H118:K118"/>
    <mergeCell ref="M118:P118"/>
    <mergeCell ref="Q118:R118"/>
    <mergeCell ref="U118:W118"/>
    <mergeCell ref="B117:G117"/>
    <mergeCell ref="H117:K117"/>
    <mergeCell ref="M117:P117"/>
    <mergeCell ref="Q117:R117"/>
    <mergeCell ref="U117:W117"/>
    <mergeCell ref="B124:G124"/>
    <mergeCell ref="H124:K124"/>
    <mergeCell ref="M124:P124"/>
    <mergeCell ref="Q124:R124"/>
    <mergeCell ref="U124:W124"/>
    <mergeCell ref="B123:G123"/>
    <mergeCell ref="H123:K123"/>
    <mergeCell ref="M123:P123"/>
    <mergeCell ref="Q123:R123"/>
    <mergeCell ref="U123:W123"/>
    <mergeCell ref="B122:G122"/>
    <mergeCell ref="H122:K122"/>
    <mergeCell ref="M122:P122"/>
    <mergeCell ref="Q122:R122"/>
    <mergeCell ref="U122:W122"/>
    <mergeCell ref="B121:G121"/>
    <mergeCell ref="H121:K121"/>
    <mergeCell ref="M121:P121"/>
    <mergeCell ref="Q121:R121"/>
    <mergeCell ref="U121:W121"/>
    <mergeCell ref="B128:G128"/>
    <mergeCell ref="H128:K128"/>
    <mergeCell ref="M128:P128"/>
    <mergeCell ref="Q128:R128"/>
    <mergeCell ref="U128:W128"/>
    <mergeCell ref="B127:G127"/>
    <mergeCell ref="H127:K127"/>
    <mergeCell ref="M127:P127"/>
    <mergeCell ref="Q127:R127"/>
    <mergeCell ref="U127:W127"/>
    <mergeCell ref="B126:G126"/>
    <mergeCell ref="H126:K126"/>
    <mergeCell ref="M126:P126"/>
    <mergeCell ref="Q126:R126"/>
    <mergeCell ref="U126:W126"/>
    <mergeCell ref="B125:G125"/>
    <mergeCell ref="H125:K125"/>
    <mergeCell ref="M125:P125"/>
    <mergeCell ref="Q125:R125"/>
    <mergeCell ref="U125:W125"/>
    <mergeCell ref="B132:G132"/>
    <mergeCell ref="H132:K132"/>
    <mergeCell ref="M132:P132"/>
    <mergeCell ref="Q132:R132"/>
    <mergeCell ref="U132:W132"/>
    <mergeCell ref="B131:G131"/>
    <mergeCell ref="H131:K131"/>
    <mergeCell ref="M131:P131"/>
    <mergeCell ref="Q131:R131"/>
    <mergeCell ref="U131:W131"/>
    <mergeCell ref="B130:G130"/>
    <mergeCell ref="H130:K130"/>
    <mergeCell ref="M130:P130"/>
    <mergeCell ref="Q130:R130"/>
    <mergeCell ref="U130:W130"/>
    <mergeCell ref="B129:G129"/>
    <mergeCell ref="H129:K129"/>
    <mergeCell ref="M129:P129"/>
    <mergeCell ref="Q129:R129"/>
    <mergeCell ref="U129:W129"/>
    <mergeCell ref="B136:G136"/>
    <mergeCell ref="H136:K136"/>
    <mergeCell ref="M136:P136"/>
    <mergeCell ref="Q136:R136"/>
    <mergeCell ref="U136:W136"/>
    <mergeCell ref="B135:G135"/>
    <mergeCell ref="H135:K135"/>
    <mergeCell ref="M135:P135"/>
    <mergeCell ref="Q135:R135"/>
    <mergeCell ref="U135:W135"/>
    <mergeCell ref="B134:G134"/>
    <mergeCell ref="H134:K134"/>
    <mergeCell ref="M134:P134"/>
    <mergeCell ref="Q134:R134"/>
    <mergeCell ref="U134:W134"/>
    <mergeCell ref="B133:G133"/>
    <mergeCell ref="H133:K133"/>
    <mergeCell ref="M133:P133"/>
    <mergeCell ref="Q133:R133"/>
    <mergeCell ref="U133:W133"/>
    <mergeCell ref="B140:G140"/>
    <mergeCell ref="H140:K140"/>
    <mergeCell ref="M140:P140"/>
    <mergeCell ref="Q140:R140"/>
    <mergeCell ref="U140:W140"/>
    <mergeCell ref="B139:G139"/>
    <mergeCell ref="H139:K139"/>
    <mergeCell ref="M139:P139"/>
    <mergeCell ref="Q139:R139"/>
    <mergeCell ref="U139:W139"/>
    <mergeCell ref="B138:G138"/>
    <mergeCell ref="H138:K138"/>
    <mergeCell ref="M138:P138"/>
    <mergeCell ref="Q138:R138"/>
    <mergeCell ref="U138:W138"/>
    <mergeCell ref="B137:G137"/>
    <mergeCell ref="H137:K137"/>
    <mergeCell ref="M137:P137"/>
    <mergeCell ref="Q137:R137"/>
    <mergeCell ref="U137:W137"/>
    <mergeCell ref="B144:G144"/>
    <mergeCell ref="H144:K144"/>
    <mergeCell ref="M144:P144"/>
    <mergeCell ref="Q144:R144"/>
    <mergeCell ref="U144:W144"/>
    <mergeCell ref="B143:G143"/>
    <mergeCell ref="H143:K143"/>
    <mergeCell ref="M143:P143"/>
    <mergeCell ref="Q143:R143"/>
    <mergeCell ref="U143:W143"/>
    <mergeCell ref="B142:G142"/>
    <mergeCell ref="H142:K142"/>
    <mergeCell ref="M142:P142"/>
    <mergeCell ref="Q142:R142"/>
    <mergeCell ref="U142:W142"/>
    <mergeCell ref="B141:G141"/>
    <mergeCell ref="H141:K141"/>
    <mergeCell ref="M141:P141"/>
    <mergeCell ref="Q141:R141"/>
    <mergeCell ref="U141:W141"/>
    <mergeCell ref="B148:G148"/>
    <mergeCell ref="H148:K148"/>
    <mergeCell ref="M148:P148"/>
    <mergeCell ref="Q148:R148"/>
    <mergeCell ref="U148:W148"/>
    <mergeCell ref="B147:G147"/>
    <mergeCell ref="H147:K147"/>
    <mergeCell ref="M147:P147"/>
    <mergeCell ref="Q147:R147"/>
    <mergeCell ref="U147:W147"/>
    <mergeCell ref="B146:G146"/>
    <mergeCell ref="H146:K146"/>
    <mergeCell ref="M146:P146"/>
    <mergeCell ref="Q146:R146"/>
    <mergeCell ref="U146:W146"/>
    <mergeCell ref="B145:G145"/>
    <mergeCell ref="H145:K145"/>
    <mergeCell ref="M145:P145"/>
    <mergeCell ref="Q145:R145"/>
    <mergeCell ref="U145:W145"/>
    <mergeCell ref="B152:G152"/>
    <mergeCell ref="H152:K152"/>
    <mergeCell ref="M152:P152"/>
    <mergeCell ref="Q152:R152"/>
    <mergeCell ref="U152:W152"/>
    <mergeCell ref="B151:G151"/>
    <mergeCell ref="H151:K151"/>
    <mergeCell ref="M151:P151"/>
    <mergeCell ref="Q151:R151"/>
    <mergeCell ref="U151:W151"/>
    <mergeCell ref="B150:G150"/>
    <mergeCell ref="H150:K150"/>
    <mergeCell ref="M150:P150"/>
    <mergeCell ref="Q150:R150"/>
    <mergeCell ref="U150:W150"/>
    <mergeCell ref="B149:G149"/>
    <mergeCell ref="H149:K149"/>
    <mergeCell ref="M149:P149"/>
    <mergeCell ref="Q149:R149"/>
    <mergeCell ref="U149:W149"/>
    <mergeCell ref="B156:G156"/>
    <mergeCell ref="H156:K156"/>
    <mergeCell ref="M156:P156"/>
    <mergeCell ref="Q156:R156"/>
    <mergeCell ref="U156:W156"/>
    <mergeCell ref="B155:G155"/>
    <mergeCell ref="H155:K155"/>
    <mergeCell ref="M155:P155"/>
    <mergeCell ref="Q155:R155"/>
    <mergeCell ref="U155:W155"/>
    <mergeCell ref="B154:G154"/>
    <mergeCell ref="H154:K154"/>
    <mergeCell ref="M154:P154"/>
    <mergeCell ref="Q154:R154"/>
    <mergeCell ref="U154:W154"/>
    <mergeCell ref="B153:G153"/>
    <mergeCell ref="H153:K153"/>
    <mergeCell ref="M153:P153"/>
    <mergeCell ref="Q153:R153"/>
    <mergeCell ref="U153:W153"/>
    <mergeCell ref="B160:G160"/>
    <mergeCell ref="H160:K160"/>
    <mergeCell ref="M160:P160"/>
    <mergeCell ref="Q160:R160"/>
    <mergeCell ref="U160:W160"/>
    <mergeCell ref="B159:G159"/>
    <mergeCell ref="H159:K159"/>
    <mergeCell ref="M159:P159"/>
    <mergeCell ref="Q159:R159"/>
    <mergeCell ref="U159:W159"/>
    <mergeCell ref="B158:G158"/>
    <mergeCell ref="H158:K158"/>
    <mergeCell ref="M158:P158"/>
    <mergeCell ref="Q158:R158"/>
    <mergeCell ref="U158:W158"/>
    <mergeCell ref="B157:G157"/>
    <mergeCell ref="H157:K157"/>
    <mergeCell ref="M157:P157"/>
    <mergeCell ref="Q157:R157"/>
    <mergeCell ref="U157:W157"/>
    <mergeCell ref="B164:G164"/>
    <mergeCell ref="H164:K164"/>
    <mergeCell ref="M164:P164"/>
    <mergeCell ref="Q164:R164"/>
    <mergeCell ref="U164:W164"/>
    <mergeCell ref="B163:G163"/>
    <mergeCell ref="H163:K163"/>
    <mergeCell ref="M163:P163"/>
    <mergeCell ref="Q163:R163"/>
    <mergeCell ref="U163:W163"/>
    <mergeCell ref="B162:G162"/>
    <mergeCell ref="H162:K162"/>
    <mergeCell ref="M162:P162"/>
    <mergeCell ref="Q162:R162"/>
    <mergeCell ref="U162:W162"/>
    <mergeCell ref="B161:G161"/>
    <mergeCell ref="H161:K161"/>
    <mergeCell ref="M161:P161"/>
    <mergeCell ref="Q161:R161"/>
    <mergeCell ref="U161:W161"/>
    <mergeCell ref="B168:G168"/>
    <mergeCell ref="H168:K168"/>
    <mergeCell ref="M168:P168"/>
    <mergeCell ref="Q168:R168"/>
    <mergeCell ref="U168:W168"/>
    <mergeCell ref="B167:G167"/>
    <mergeCell ref="H167:K167"/>
    <mergeCell ref="M167:P167"/>
    <mergeCell ref="Q167:R167"/>
    <mergeCell ref="U167:W167"/>
    <mergeCell ref="B166:G166"/>
    <mergeCell ref="H166:K166"/>
    <mergeCell ref="M166:P166"/>
    <mergeCell ref="Q166:R166"/>
    <mergeCell ref="U166:W166"/>
    <mergeCell ref="B165:G165"/>
    <mergeCell ref="H165:K165"/>
    <mergeCell ref="M165:P165"/>
    <mergeCell ref="Q165:R165"/>
    <mergeCell ref="U165:W165"/>
    <mergeCell ref="B172:G172"/>
    <mergeCell ref="H172:K172"/>
    <mergeCell ref="M172:P172"/>
    <mergeCell ref="Q172:R172"/>
    <mergeCell ref="U172:W172"/>
    <mergeCell ref="B171:G171"/>
    <mergeCell ref="H171:K171"/>
    <mergeCell ref="M171:P171"/>
    <mergeCell ref="Q171:R171"/>
    <mergeCell ref="U171:W171"/>
    <mergeCell ref="B170:G170"/>
    <mergeCell ref="H170:K170"/>
    <mergeCell ref="M170:P170"/>
    <mergeCell ref="Q170:R170"/>
    <mergeCell ref="U170:W170"/>
    <mergeCell ref="B169:G169"/>
    <mergeCell ref="H169:K169"/>
    <mergeCell ref="M169:P169"/>
    <mergeCell ref="Q169:R169"/>
    <mergeCell ref="U169:W169"/>
    <mergeCell ref="B176:G176"/>
    <mergeCell ref="H176:K176"/>
    <mergeCell ref="M176:P176"/>
    <mergeCell ref="Q176:R176"/>
    <mergeCell ref="U176:W176"/>
    <mergeCell ref="B175:G175"/>
    <mergeCell ref="H175:K175"/>
    <mergeCell ref="M175:P175"/>
    <mergeCell ref="Q175:R175"/>
    <mergeCell ref="U175:W175"/>
    <mergeCell ref="B174:G174"/>
    <mergeCell ref="H174:K174"/>
    <mergeCell ref="M174:P174"/>
    <mergeCell ref="Q174:R174"/>
    <mergeCell ref="U174:W174"/>
    <mergeCell ref="B173:G173"/>
    <mergeCell ref="H173:K173"/>
    <mergeCell ref="M173:P173"/>
    <mergeCell ref="Q173:R173"/>
    <mergeCell ref="U173:W173"/>
    <mergeCell ref="B180:G180"/>
    <mergeCell ref="H180:K180"/>
    <mergeCell ref="M180:P180"/>
    <mergeCell ref="Q180:R180"/>
    <mergeCell ref="U180:W180"/>
    <mergeCell ref="B179:G179"/>
    <mergeCell ref="H179:K179"/>
    <mergeCell ref="M179:P179"/>
    <mergeCell ref="Q179:R179"/>
    <mergeCell ref="U179:W179"/>
    <mergeCell ref="B178:G178"/>
    <mergeCell ref="H178:K178"/>
    <mergeCell ref="M178:P178"/>
    <mergeCell ref="Q178:R178"/>
    <mergeCell ref="U178:W178"/>
    <mergeCell ref="B177:G177"/>
    <mergeCell ref="H177:K177"/>
    <mergeCell ref="M177:P177"/>
    <mergeCell ref="Q177:R177"/>
    <mergeCell ref="U177:W177"/>
    <mergeCell ref="B184:G184"/>
    <mergeCell ref="H184:K184"/>
    <mergeCell ref="M184:P184"/>
    <mergeCell ref="Q184:R184"/>
    <mergeCell ref="U184:W184"/>
    <mergeCell ref="B183:G183"/>
    <mergeCell ref="H183:K183"/>
    <mergeCell ref="M183:P183"/>
    <mergeCell ref="Q183:R183"/>
    <mergeCell ref="U183:W183"/>
    <mergeCell ref="B182:G182"/>
    <mergeCell ref="H182:K182"/>
    <mergeCell ref="M182:P182"/>
    <mergeCell ref="Q182:R182"/>
    <mergeCell ref="U182:W182"/>
    <mergeCell ref="B181:G181"/>
    <mergeCell ref="H181:K181"/>
    <mergeCell ref="M181:P181"/>
    <mergeCell ref="Q181:R181"/>
    <mergeCell ref="U181:W181"/>
    <mergeCell ref="B188:G188"/>
    <mergeCell ref="H188:K188"/>
    <mergeCell ref="M188:P188"/>
    <mergeCell ref="Q188:R188"/>
    <mergeCell ref="U188:W188"/>
    <mergeCell ref="B187:G187"/>
    <mergeCell ref="H187:K187"/>
    <mergeCell ref="M187:P187"/>
    <mergeCell ref="Q187:R187"/>
    <mergeCell ref="U187:W187"/>
    <mergeCell ref="B186:G186"/>
    <mergeCell ref="H186:K186"/>
    <mergeCell ref="M186:P186"/>
    <mergeCell ref="Q186:R186"/>
    <mergeCell ref="U186:W186"/>
    <mergeCell ref="B185:G185"/>
    <mergeCell ref="H185:K185"/>
    <mergeCell ref="M185:P185"/>
    <mergeCell ref="Q185:R185"/>
    <mergeCell ref="U185:W185"/>
    <mergeCell ref="B192:G192"/>
    <mergeCell ref="H192:K192"/>
    <mergeCell ref="M192:P192"/>
    <mergeCell ref="Q192:R192"/>
    <mergeCell ref="U192:W192"/>
    <mergeCell ref="B191:G191"/>
    <mergeCell ref="H191:K191"/>
    <mergeCell ref="M191:P191"/>
    <mergeCell ref="Q191:R191"/>
    <mergeCell ref="U191:W191"/>
    <mergeCell ref="B190:G190"/>
    <mergeCell ref="H190:K190"/>
    <mergeCell ref="M190:P190"/>
    <mergeCell ref="Q190:R190"/>
    <mergeCell ref="U190:W190"/>
    <mergeCell ref="B189:G189"/>
    <mergeCell ref="H189:K189"/>
    <mergeCell ref="M189:P189"/>
    <mergeCell ref="Q189:R189"/>
    <mergeCell ref="U189:W189"/>
    <mergeCell ref="B196:G196"/>
    <mergeCell ref="H196:K196"/>
    <mergeCell ref="M196:P196"/>
    <mergeCell ref="Q196:R196"/>
    <mergeCell ref="U196:W196"/>
    <mergeCell ref="B195:G195"/>
    <mergeCell ref="H195:K195"/>
    <mergeCell ref="M195:P195"/>
    <mergeCell ref="Q195:R195"/>
    <mergeCell ref="U195:W195"/>
    <mergeCell ref="B194:G194"/>
    <mergeCell ref="H194:K194"/>
    <mergeCell ref="M194:P194"/>
    <mergeCell ref="Q194:R194"/>
    <mergeCell ref="U194:W194"/>
    <mergeCell ref="B193:G193"/>
    <mergeCell ref="H193:K193"/>
    <mergeCell ref="M193:P193"/>
    <mergeCell ref="Q193:R193"/>
    <mergeCell ref="U193:W193"/>
    <mergeCell ref="B200:G200"/>
    <mergeCell ref="H200:K200"/>
    <mergeCell ref="M200:P200"/>
    <mergeCell ref="Q200:R200"/>
    <mergeCell ref="U200:W200"/>
    <mergeCell ref="B199:G199"/>
    <mergeCell ref="H199:K199"/>
    <mergeCell ref="M199:P199"/>
    <mergeCell ref="Q199:R199"/>
    <mergeCell ref="U199:W199"/>
    <mergeCell ref="B198:G198"/>
    <mergeCell ref="H198:K198"/>
    <mergeCell ref="M198:P198"/>
    <mergeCell ref="Q198:R198"/>
    <mergeCell ref="U198:W198"/>
    <mergeCell ref="B197:G197"/>
    <mergeCell ref="H197:K197"/>
    <mergeCell ref="M197:P197"/>
    <mergeCell ref="Q197:R197"/>
    <mergeCell ref="U197:W197"/>
    <mergeCell ref="B204:G204"/>
    <mergeCell ref="H204:K204"/>
    <mergeCell ref="M204:P204"/>
    <mergeCell ref="Q204:R204"/>
    <mergeCell ref="U204:W204"/>
    <mergeCell ref="B203:G203"/>
    <mergeCell ref="H203:K203"/>
    <mergeCell ref="M203:P203"/>
    <mergeCell ref="Q203:R203"/>
    <mergeCell ref="U203:W203"/>
    <mergeCell ref="B202:G202"/>
    <mergeCell ref="H202:K202"/>
    <mergeCell ref="M202:P202"/>
    <mergeCell ref="Q202:R202"/>
    <mergeCell ref="U202:W202"/>
    <mergeCell ref="B201:G201"/>
    <mergeCell ref="H201:K201"/>
    <mergeCell ref="M201:P201"/>
    <mergeCell ref="Q201:R201"/>
    <mergeCell ref="U201:W201"/>
    <mergeCell ref="B208:G208"/>
    <mergeCell ref="H208:K208"/>
    <mergeCell ref="M208:P208"/>
    <mergeCell ref="Q208:R208"/>
    <mergeCell ref="U208:W208"/>
    <mergeCell ref="B207:G207"/>
    <mergeCell ref="H207:K207"/>
    <mergeCell ref="M207:P207"/>
    <mergeCell ref="Q207:R207"/>
    <mergeCell ref="U207:W207"/>
    <mergeCell ref="B206:G206"/>
    <mergeCell ref="H206:K206"/>
    <mergeCell ref="M206:P206"/>
    <mergeCell ref="Q206:R206"/>
    <mergeCell ref="U206:W206"/>
    <mergeCell ref="B205:G205"/>
    <mergeCell ref="H205:K205"/>
    <mergeCell ref="M205:P205"/>
    <mergeCell ref="Q205:R205"/>
    <mergeCell ref="U205:W205"/>
    <mergeCell ref="B212:G212"/>
    <mergeCell ref="H212:K212"/>
    <mergeCell ref="M212:P212"/>
    <mergeCell ref="Q212:R212"/>
    <mergeCell ref="U212:W212"/>
    <mergeCell ref="B211:G211"/>
    <mergeCell ref="H211:K211"/>
    <mergeCell ref="M211:P211"/>
    <mergeCell ref="Q211:R211"/>
    <mergeCell ref="U211:W211"/>
    <mergeCell ref="B210:G210"/>
    <mergeCell ref="H210:K210"/>
    <mergeCell ref="M210:P210"/>
    <mergeCell ref="Q210:R210"/>
    <mergeCell ref="U210:W210"/>
    <mergeCell ref="B209:G209"/>
    <mergeCell ref="H209:K209"/>
    <mergeCell ref="M209:P209"/>
    <mergeCell ref="Q209:R209"/>
    <mergeCell ref="U209:W209"/>
    <mergeCell ref="B216:G216"/>
    <mergeCell ref="H216:K216"/>
    <mergeCell ref="M216:P216"/>
    <mergeCell ref="Q216:R216"/>
    <mergeCell ref="U216:W216"/>
    <mergeCell ref="B215:G215"/>
    <mergeCell ref="H215:K215"/>
    <mergeCell ref="M215:P215"/>
    <mergeCell ref="Q215:R215"/>
    <mergeCell ref="U215:W215"/>
    <mergeCell ref="B214:G214"/>
    <mergeCell ref="H214:K214"/>
    <mergeCell ref="M214:P214"/>
    <mergeCell ref="Q214:R214"/>
    <mergeCell ref="U214:W214"/>
    <mergeCell ref="B213:G213"/>
    <mergeCell ref="H213:K213"/>
    <mergeCell ref="M213:P213"/>
    <mergeCell ref="Q213:R213"/>
    <mergeCell ref="U213:W213"/>
    <mergeCell ref="B220:G220"/>
    <mergeCell ref="H220:K220"/>
    <mergeCell ref="M220:P220"/>
    <mergeCell ref="Q220:R220"/>
    <mergeCell ref="U220:W220"/>
    <mergeCell ref="B219:G219"/>
    <mergeCell ref="H219:K219"/>
    <mergeCell ref="M219:P219"/>
    <mergeCell ref="Q219:R219"/>
    <mergeCell ref="U219:W219"/>
    <mergeCell ref="B218:G218"/>
    <mergeCell ref="H218:K218"/>
    <mergeCell ref="M218:P218"/>
    <mergeCell ref="Q218:R218"/>
    <mergeCell ref="U218:W218"/>
    <mergeCell ref="B217:G217"/>
    <mergeCell ref="H217:K217"/>
    <mergeCell ref="M217:P217"/>
    <mergeCell ref="Q217:R217"/>
    <mergeCell ref="U217:W217"/>
    <mergeCell ref="B224:G224"/>
    <mergeCell ref="H224:K224"/>
    <mergeCell ref="M224:P224"/>
    <mergeCell ref="Q224:R224"/>
    <mergeCell ref="U224:W224"/>
    <mergeCell ref="B223:G223"/>
    <mergeCell ref="H223:K223"/>
    <mergeCell ref="M223:P223"/>
    <mergeCell ref="Q223:R223"/>
    <mergeCell ref="U223:W223"/>
    <mergeCell ref="B222:G222"/>
    <mergeCell ref="H222:K222"/>
    <mergeCell ref="M222:P222"/>
    <mergeCell ref="Q222:R222"/>
    <mergeCell ref="U222:W222"/>
    <mergeCell ref="B221:G221"/>
    <mergeCell ref="H221:K221"/>
    <mergeCell ref="M221:P221"/>
    <mergeCell ref="Q221:R221"/>
    <mergeCell ref="U221:W221"/>
    <mergeCell ref="B228:G228"/>
    <mergeCell ref="H228:K228"/>
    <mergeCell ref="M228:P228"/>
    <mergeCell ref="Q228:R228"/>
    <mergeCell ref="U228:W228"/>
    <mergeCell ref="B227:G227"/>
    <mergeCell ref="H227:K227"/>
    <mergeCell ref="M227:P227"/>
    <mergeCell ref="Q227:R227"/>
    <mergeCell ref="U227:W227"/>
    <mergeCell ref="B226:G226"/>
    <mergeCell ref="H226:K226"/>
    <mergeCell ref="M226:P226"/>
    <mergeCell ref="Q226:R226"/>
    <mergeCell ref="U226:W226"/>
    <mergeCell ref="B225:G225"/>
    <mergeCell ref="H225:K225"/>
    <mergeCell ref="M225:P225"/>
    <mergeCell ref="Q225:R225"/>
    <mergeCell ref="U225:W225"/>
    <mergeCell ref="B232:G232"/>
    <mergeCell ref="H232:K232"/>
    <mergeCell ref="M232:P232"/>
    <mergeCell ref="Q232:R232"/>
    <mergeCell ref="U232:W232"/>
    <mergeCell ref="B231:G231"/>
    <mergeCell ref="H231:K231"/>
    <mergeCell ref="M231:P231"/>
    <mergeCell ref="Q231:R231"/>
    <mergeCell ref="U231:W231"/>
    <mergeCell ref="B230:G230"/>
    <mergeCell ref="H230:K230"/>
    <mergeCell ref="M230:P230"/>
    <mergeCell ref="Q230:R230"/>
    <mergeCell ref="U230:W230"/>
    <mergeCell ref="B229:G229"/>
    <mergeCell ref="H229:K229"/>
    <mergeCell ref="M229:P229"/>
    <mergeCell ref="Q229:R229"/>
    <mergeCell ref="U229:W229"/>
    <mergeCell ref="B236:G236"/>
    <mergeCell ref="H236:K236"/>
    <mergeCell ref="M236:P236"/>
    <mergeCell ref="Q236:R236"/>
    <mergeCell ref="U236:W236"/>
    <mergeCell ref="B235:G235"/>
    <mergeCell ref="H235:K235"/>
    <mergeCell ref="M235:P235"/>
    <mergeCell ref="Q235:R235"/>
    <mergeCell ref="U235:W235"/>
    <mergeCell ref="B234:G234"/>
    <mergeCell ref="H234:K234"/>
    <mergeCell ref="M234:P234"/>
    <mergeCell ref="Q234:R234"/>
    <mergeCell ref="U234:W234"/>
    <mergeCell ref="B233:G233"/>
    <mergeCell ref="H233:K233"/>
    <mergeCell ref="M233:P233"/>
    <mergeCell ref="Q233:R233"/>
    <mergeCell ref="U233:W233"/>
    <mergeCell ref="B240:G240"/>
    <mergeCell ref="H240:K240"/>
    <mergeCell ref="M240:P240"/>
    <mergeCell ref="Q240:R240"/>
    <mergeCell ref="U240:W240"/>
    <mergeCell ref="B239:G239"/>
    <mergeCell ref="H239:K239"/>
    <mergeCell ref="M239:P239"/>
    <mergeCell ref="Q239:R239"/>
    <mergeCell ref="U239:W239"/>
    <mergeCell ref="B238:G238"/>
    <mergeCell ref="H238:K238"/>
    <mergeCell ref="M238:P238"/>
    <mergeCell ref="Q238:R238"/>
    <mergeCell ref="U238:W238"/>
    <mergeCell ref="B237:G237"/>
    <mergeCell ref="H237:K237"/>
    <mergeCell ref="M237:P237"/>
    <mergeCell ref="Q237:R237"/>
    <mergeCell ref="U237:W237"/>
    <mergeCell ref="B244:G244"/>
    <mergeCell ref="H244:K244"/>
    <mergeCell ref="M244:P244"/>
    <mergeCell ref="Q244:R244"/>
    <mergeCell ref="U244:W244"/>
    <mergeCell ref="B243:G243"/>
    <mergeCell ref="H243:K243"/>
    <mergeCell ref="M243:P243"/>
    <mergeCell ref="Q243:R243"/>
    <mergeCell ref="U243:W243"/>
    <mergeCell ref="B242:G242"/>
    <mergeCell ref="H242:K242"/>
    <mergeCell ref="M242:P242"/>
    <mergeCell ref="Q242:R242"/>
    <mergeCell ref="U242:W242"/>
    <mergeCell ref="B241:G241"/>
    <mergeCell ref="H241:K241"/>
    <mergeCell ref="M241:P241"/>
    <mergeCell ref="Q241:R241"/>
    <mergeCell ref="U241:W241"/>
    <mergeCell ref="B248:G248"/>
    <mergeCell ref="H248:K248"/>
    <mergeCell ref="M248:P248"/>
    <mergeCell ref="Q248:R248"/>
    <mergeCell ref="U248:W248"/>
    <mergeCell ref="B247:G247"/>
    <mergeCell ref="H247:K247"/>
    <mergeCell ref="M247:P247"/>
    <mergeCell ref="Q247:R247"/>
    <mergeCell ref="U247:W247"/>
    <mergeCell ref="B246:G246"/>
    <mergeCell ref="H246:K246"/>
    <mergeCell ref="M246:P246"/>
    <mergeCell ref="Q246:R246"/>
    <mergeCell ref="U246:W246"/>
    <mergeCell ref="B245:G245"/>
    <mergeCell ref="H245:K245"/>
    <mergeCell ref="M245:P245"/>
    <mergeCell ref="Q245:R245"/>
    <mergeCell ref="U245:W245"/>
    <mergeCell ref="B252:G252"/>
    <mergeCell ref="H252:K252"/>
    <mergeCell ref="M252:P252"/>
    <mergeCell ref="Q252:R252"/>
    <mergeCell ref="U252:W252"/>
    <mergeCell ref="B251:G251"/>
    <mergeCell ref="H251:K251"/>
    <mergeCell ref="M251:P251"/>
    <mergeCell ref="Q251:R251"/>
    <mergeCell ref="U251:W251"/>
    <mergeCell ref="B250:G250"/>
    <mergeCell ref="H250:K250"/>
    <mergeCell ref="M250:P250"/>
    <mergeCell ref="Q250:R250"/>
    <mergeCell ref="U250:W250"/>
    <mergeCell ref="B249:G249"/>
    <mergeCell ref="H249:K249"/>
    <mergeCell ref="M249:P249"/>
    <mergeCell ref="Q249:R249"/>
    <mergeCell ref="U249:W249"/>
    <mergeCell ref="B256:G256"/>
    <mergeCell ref="H256:K256"/>
    <mergeCell ref="M256:P256"/>
    <mergeCell ref="Q256:R256"/>
    <mergeCell ref="U256:W256"/>
    <mergeCell ref="B255:G255"/>
    <mergeCell ref="H255:K255"/>
    <mergeCell ref="M255:P255"/>
    <mergeCell ref="Q255:R255"/>
    <mergeCell ref="U255:W255"/>
    <mergeCell ref="B254:G254"/>
    <mergeCell ref="H254:K254"/>
    <mergeCell ref="M254:P254"/>
    <mergeCell ref="Q254:R254"/>
    <mergeCell ref="U254:W254"/>
    <mergeCell ref="B253:G253"/>
    <mergeCell ref="H253:K253"/>
    <mergeCell ref="M253:P253"/>
    <mergeCell ref="Q253:R253"/>
    <mergeCell ref="U253:W253"/>
    <mergeCell ref="B260:G260"/>
    <mergeCell ref="H260:K260"/>
    <mergeCell ref="M260:P260"/>
    <mergeCell ref="Q260:R260"/>
    <mergeCell ref="U260:W260"/>
    <mergeCell ref="B259:G259"/>
    <mergeCell ref="H259:K259"/>
    <mergeCell ref="M259:P259"/>
    <mergeCell ref="Q259:R259"/>
    <mergeCell ref="U259:W259"/>
    <mergeCell ref="B258:G258"/>
    <mergeCell ref="H258:K258"/>
    <mergeCell ref="M258:P258"/>
    <mergeCell ref="Q258:R258"/>
    <mergeCell ref="U258:W258"/>
    <mergeCell ref="B257:G257"/>
    <mergeCell ref="H257:K257"/>
    <mergeCell ref="M257:P257"/>
    <mergeCell ref="Q257:R257"/>
    <mergeCell ref="U257:W257"/>
    <mergeCell ref="B264:G264"/>
    <mergeCell ref="H264:K264"/>
    <mergeCell ref="M264:P264"/>
    <mergeCell ref="Q264:R264"/>
    <mergeCell ref="U264:W264"/>
    <mergeCell ref="B263:G263"/>
    <mergeCell ref="H263:K263"/>
    <mergeCell ref="M263:P263"/>
    <mergeCell ref="Q263:R263"/>
    <mergeCell ref="U263:W263"/>
    <mergeCell ref="B262:G262"/>
    <mergeCell ref="H262:K262"/>
    <mergeCell ref="M262:P262"/>
    <mergeCell ref="Q262:R262"/>
    <mergeCell ref="U262:W262"/>
    <mergeCell ref="B261:G261"/>
    <mergeCell ref="H261:K261"/>
    <mergeCell ref="M261:P261"/>
    <mergeCell ref="Q261:R261"/>
    <mergeCell ref="U261:W261"/>
    <mergeCell ref="B268:G268"/>
    <mergeCell ref="H268:K268"/>
    <mergeCell ref="M268:P268"/>
    <mergeCell ref="Q268:R268"/>
    <mergeCell ref="U268:W268"/>
    <mergeCell ref="B267:G267"/>
    <mergeCell ref="H267:K267"/>
    <mergeCell ref="M267:P267"/>
    <mergeCell ref="Q267:R267"/>
    <mergeCell ref="U267:W267"/>
    <mergeCell ref="B266:G266"/>
    <mergeCell ref="H266:K266"/>
    <mergeCell ref="M266:P266"/>
    <mergeCell ref="Q266:R266"/>
    <mergeCell ref="U266:W266"/>
    <mergeCell ref="B265:G265"/>
    <mergeCell ref="H265:K265"/>
    <mergeCell ref="M265:P265"/>
    <mergeCell ref="Q265:R265"/>
    <mergeCell ref="U265:W265"/>
    <mergeCell ref="B272:G272"/>
    <mergeCell ref="H272:K272"/>
    <mergeCell ref="M272:P272"/>
    <mergeCell ref="Q272:R272"/>
    <mergeCell ref="U272:W272"/>
    <mergeCell ref="B271:G271"/>
    <mergeCell ref="H271:K271"/>
    <mergeCell ref="M271:P271"/>
    <mergeCell ref="Q271:R271"/>
    <mergeCell ref="U271:W271"/>
    <mergeCell ref="B270:G270"/>
    <mergeCell ref="H270:K270"/>
    <mergeCell ref="M270:P270"/>
    <mergeCell ref="Q270:R270"/>
    <mergeCell ref="U270:W270"/>
    <mergeCell ref="B269:G269"/>
    <mergeCell ref="H269:K269"/>
    <mergeCell ref="M269:P269"/>
    <mergeCell ref="Q269:R269"/>
    <mergeCell ref="U269:W269"/>
    <mergeCell ref="B276:G276"/>
    <mergeCell ref="H276:K276"/>
    <mergeCell ref="M276:P276"/>
    <mergeCell ref="Q276:R276"/>
    <mergeCell ref="U276:W276"/>
    <mergeCell ref="B275:G275"/>
    <mergeCell ref="H275:K275"/>
    <mergeCell ref="M275:P275"/>
    <mergeCell ref="Q275:R275"/>
    <mergeCell ref="U275:W275"/>
    <mergeCell ref="B274:G274"/>
    <mergeCell ref="H274:K274"/>
    <mergeCell ref="M274:P274"/>
    <mergeCell ref="Q274:R274"/>
    <mergeCell ref="U274:W274"/>
    <mergeCell ref="B273:G273"/>
    <mergeCell ref="H273:K273"/>
    <mergeCell ref="M273:P273"/>
    <mergeCell ref="Q273:R273"/>
    <mergeCell ref="U273:W273"/>
    <mergeCell ref="B280:G280"/>
    <mergeCell ref="H280:K280"/>
    <mergeCell ref="M280:P280"/>
    <mergeCell ref="Q280:R280"/>
    <mergeCell ref="U280:W280"/>
    <mergeCell ref="B279:G279"/>
    <mergeCell ref="H279:K279"/>
    <mergeCell ref="M279:P279"/>
    <mergeCell ref="Q279:R279"/>
    <mergeCell ref="U279:W279"/>
    <mergeCell ref="B278:G278"/>
    <mergeCell ref="H278:K278"/>
    <mergeCell ref="M278:P278"/>
    <mergeCell ref="Q278:R278"/>
    <mergeCell ref="U278:W278"/>
    <mergeCell ref="B277:G277"/>
    <mergeCell ref="H277:K277"/>
    <mergeCell ref="M277:P277"/>
    <mergeCell ref="Q277:R277"/>
    <mergeCell ref="U277:W277"/>
    <mergeCell ref="B284:G284"/>
    <mergeCell ref="H284:K284"/>
    <mergeCell ref="M284:P284"/>
    <mergeCell ref="Q284:R284"/>
    <mergeCell ref="U284:W284"/>
    <mergeCell ref="B283:G283"/>
    <mergeCell ref="H283:K283"/>
    <mergeCell ref="M283:P283"/>
    <mergeCell ref="Q283:R283"/>
    <mergeCell ref="U283:W283"/>
    <mergeCell ref="B282:G282"/>
    <mergeCell ref="H282:K282"/>
    <mergeCell ref="M282:P282"/>
    <mergeCell ref="Q282:R282"/>
    <mergeCell ref="U282:W282"/>
    <mergeCell ref="B281:G281"/>
    <mergeCell ref="H281:K281"/>
    <mergeCell ref="M281:P281"/>
    <mergeCell ref="Q281:R281"/>
    <mergeCell ref="U281:W281"/>
    <mergeCell ref="B288:G288"/>
    <mergeCell ref="H288:K288"/>
    <mergeCell ref="M288:P288"/>
    <mergeCell ref="Q288:R288"/>
    <mergeCell ref="U288:W288"/>
    <mergeCell ref="B287:G287"/>
    <mergeCell ref="H287:K287"/>
    <mergeCell ref="M287:P287"/>
    <mergeCell ref="Q287:R287"/>
    <mergeCell ref="U287:W287"/>
    <mergeCell ref="B286:G286"/>
    <mergeCell ref="H286:K286"/>
    <mergeCell ref="M286:P286"/>
    <mergeCell ref="Q286:R286"/>
    <mergeCell ref="U286:W286"/>
    <mergeCell ref="B285:G285"/>
    <mergeCell ref="H285:K285"/>
    <mergeCell ref="M285:P285"/>
    <mergeCell ref="Q285:R285"/>
    <mergeCell ref="U285:W285"/>
    <mergeCell ref="B292:G292"/>
    <mergeCell ref="H292:K292"/>
    <mergeCell ref="M292:P292"/>
    <mergeCell ref="Q292:R292"/>
    <mergeCell ref="U292:W292"/>
    <mergeCell ref="B291:G291"/>
    <mergeCell ref="H291:K291"/>
    <mergeCell ref="M291:P291"/>
    <mergeCell ref="Q291:R291"/>
    <mergeCell ref="U291:W291"/>
    <mergeCell ref="B290:G290"/>
    <mergeCell ref="H290:K290"/>
    <mergeCell ref="M290:P290"/>
    <mergeCell ref="Q290:R290"/>
    <mergeCell ref="U290:W290"/>
    <mergeCell ref="B289:G289"/>
    <mergeCell ref="H289:K289"/>
    <mergeCell ref="M289:P289"/>
    <mergeCell ref="Q289:R289"/>
    <mergeCell ref="U289:W289"/>
    <mergeCell ref="B296:G296"/>
    <mergeCell ref="H296:K296"/>
    <mergeCell ref="M296:P296"/>
    <mergeCell ref="Q296:R296"/>
    <mergeCell ref="U296:W296"/>
    <mergeCell ref="B295:G295"/>
    <mergeCell ref="H295:K295"/>
    <mergeCell ref="M295:P295"/>
    <mergeCell ref="Q295:R295"/>
    <mergeCell ref="U295:W295"/>
    <mergeCell ref="B294:G294"/>
    <mergeCell ref="H294:K294"/>
    <mergeCell ref="M294:P294"/>
    <mergeCell ref="Q294:R294"/>
    <mergeCell ref="U294:W294"/>
    <mergeCell ref="B293:G293"/>
    <mergeCell ref="H293:K293"/>
    <mergeCell ref="M293:P293"/>
    <mergeCell ref="Q293:R293"/>
    <mergeCell ref="U293:W293"/>
    <mergeCell ref="B300:G300"/>
    <mergeCell ref="H300:K300"/>
    <mergeCell ref="M300:P300"/>
    <mergeCell ref="Q300:R300"/>
    <mergeCell ref="U300:W300"/>
    <mergeCell ref="B299:G299"/>
    <mergeCell ref="H299:K299"/>
    <mergeCell ref="M299:P299"/>
    <mergeCell ref="Q299:R299"/>
    <mergeCell ref="U299:W299"/>
    <mergeCell ref="B298:G298"/>
    <mergeCell ref="H298:K298"/>
    <mergeCell ref="M298:P298"/>
    <mergeCell ref="Q298:R298"/>
    <mergeCell ref="U298:W298"/>
    <mergeCell ref="B297:G297"/>
    <mergeCell ref="H297:K297"/>
    <mergeCell ref="M297:P297"/>
    <mergeCell ref="Q297:R297"/>
    <mergeCell ref="U297:W297"/>
    <mergeCell ref="B304:G304"/>
    <mergeCell ref="H304:K304"/>
    <mergeCell ref="M304:P304"/>
    <mergeCell ref="Q304:R304"/>
    <mergeCell ref="U304:W304"/>
    <mergeCell ref="B303:G303"/>
    <mergeCell ref="H303:K303"/>
    <mergeCell ref="M303:P303"/>
    <mergeCell ref="Q303:R303"/>
    <mergeCell ref="U303:W303"/>
    <mergeCell ref="B302:G302"/>
    <mergeCell ref="H302:K302"/>
    <mergeCell ref="M302:P302"/>
    <mergeCell ref="Q302:R302"/>
    <mergeCell ref="U302:W302"/>
    <mergeCell ref="B301:G301"/>
    <mergeCell ref="H301:K301"/>
    <mergeCell ref="M301:P301"/>
    <mergeCell ref="Q301:R301"/>
    <mergeCell ref="U301:W301"/>
    <mergeCell ref="B308:G308"/>
    <mergeCell ref="H308:K308"/>
    <mergeCell ref="M308:P308"/>
    <mergeCell ref="Q308:R308"/>
    <mergeCell ref="U308:W308"/>
    <mergeCell ref="B307:G307"/>
    <mergeCell ref="H307:K307"/>
    <mergeCell ref="M307:P307"/>
    <mergeCell ref="Q307:R307"/>
    <mergeCell ref="U307:W307"/>
    <mergeCell ref="B306:G306"/>
    <mergeCell ref="H306:K306"/>
    <mergeCell ref="M306:P306"/>
    <mergeCell ref="Q306:R306"/>
    <mergeCell ref="U306:W306"/>
    <mergeCell ref="B305:G305"/>
    <mergeCell ref="H305:K305"/>
    <mergeCell ref="M305:P305"/>
    <mergeCell ref="Q305:R305"/>
    <mergeCell ref="U305:W305"/>
    <mergeCell ref="B312:G312"/>
    <mergeCell ref="H312:K312"/>
    <mergeCell ref="M312:P312"/>
    <mergeCell ref="Q312:R312"/>
    <mergeCell ref="U312:W312"/>
    <mergeCell ref="B311:G311"/>
    <mergeCell ref="H311:K311"/>
    <mergeCell ref="M311:P311"/>
    <mergeCell ref="Q311:R311"/>
    <mergeCell ref="U311:W311"/>
    <mergeCell ref="B310:G310"/>
    <mergeCell ref="H310:K310"/>
    <mergeCell ref="M310:P310"/>
    <mergeCell ref="Q310:R310"/>
    <mergeCell ref="U310:W310"/>
    <mergeCell ref="B309:G309"/>
    <mergeCell ref="H309:K309"/>
    <mergeCell ref="M309:P309"/>
    <mergeCell ref="Q309:R309"/>
    <mergeCell ref="U309:W309"/>
    <mergeCell ref="B316:G316"/>
    <mergeCell ref="H316:K316"/>
    <mergeCell ref="M316:P316"/>
    <mergeCell ref="Q316:R316"/>
    <mergeCell ref="U316:W316"/>
    <mergeCell ref="B315:G315"/>
    <mergeCell ref="H315:K315"/>
    <mergeCell ref="M315:P315"/>
    <mergeCell ref="Q315:R315"/>
    <mergeCell ref="U315:W315"/>
    <mergeCell ref="B314:G314"/>
    <mergeCell ref="H314:K314"/>
    <mergeCell ref="M314:P314"/>
    <mergeCell ref="Q314:R314"/>
    <mergeCell ref="U314:W314"/>
    <mergeCell ref="B313:G313"/>
    <mergeCell ref="H313:K313"/>
    <mergeCell ref="M313:P313"/>
    <mergeCell ref="Q313:R313"/>
    <mergeCell ref="U313:W313"/>
    <mergeCell ref="B320:G320"/>
    <mergeCell ref="H320:K320"/>
    <mergeCell ref="M320:P320"/>
    <mergeCell ref="Q320:R320"/>
    <mergeCell ref="U320:W320"/>
    <mergeCell ref="B319:G319"/>
    <mergeCell ref="H319:K319"/>
    <mergeCell ref="M319:P319"/>
    <mergeCell ref="Q319:R319"/>
    <mergeCell ref="U319:W319"/>
    <mergeCell ref="B318:G318"/>
    <mergeCell ref="H318:K318"/>
    <mergeCell ref="M318:P318"/>
    <mergeCell ref="Q318:R318"/>
    <mergeCell ref="U318:W318"/>
    <mergeCell ref="B317:G317"/>
    <mergeCell ref="H317:K317"/>
    <mergeCell ref="M317:P317"/>
    <mergeCell ref="Q317:R317"/>
    <mergeCell ref="U317:W317"/>
    <mergeCell ref="B324:G324"/>
    <mergeCell ref="H324:K324"/>
    <mergeCell ref="M324:P324"/>
    <mergeCell ref="Q324:R324"/>
    <mergeCell ref="U324:W324"/>
    <mergeCell ref="B323:G323"/>
    <mergeCell ref="H323:K323"/>
    <mergeCell ref="M323:P323"/>
    <mergeCell ref="Q323:R323"/>
    <mergeCell ref="U323:W323"/>
    <mergeCell ref="B322:G322"/>
    <mergeCell ref="H322:K322"/>
    <mergeCell ref="M322:P322"/>
    <mergeCell ref="Q322:R322"/>
    <mergeCell ref="U322:W322"/>
    <mergeCell ref="B321:G321"/>
    <mergeCell ref="H321:K321"/>
    <mergeCell ref="M321:P321"/>
    <mergeCell ref="Q321:R321"/>
    <mergeCell ref="U321:W321"/>
    <mergeCell ref="B328:G328"/>
    <mergeCell ref="H328:K328"/>
    <mergeCell ref="M328:P328"/>
    <mergeCell ref="Q328:R328"/>
    <mergeCell ref="U328:W328"/>
    <mergeCell ref="B327:G327"/>
    <mergeCell ref="H327:K327"/>
    <mergeCell ref="M327:P327"/>
    <mergeCell ref="Q327:R327"/>
    <mergeCell ref="U327:W327"/>
    <mergeCell ref="B326:G326"/>
    <mergeCell ref="H326:K326"/>
    <mergeCell ref="M326:P326"/>
    <mergeCell ref="Q326:R326"/>
    <mergeCell ref="U326:W326"/>
    <mergeCell ref="B325:G325"/>
    <mergeCell ref="H325:K325"/>
    <mergeCell ref="M325:P325"/>
    <mergeCell ref="Q325:R325"/>
    <mergeCell ref="U325:W325"/>
    <mergeCell ref="B332:G332"/>
    <mergeCell ref="H332:K332"/>
    <mergeCell ref="M332:P332"/>
    <mergeCell ref="Q332:R332"/>
    <mergeCell ref="U332:W332"/>
    <mergeCell ref="B331:G331"/>
    <mergeCell ref="H331:K331"/>
    <mergeCell ref="M331:P331"/>
    <mergeCell ref="Q331:R331"/>
    <mergeCell ref="U331:W331"/>
    <mergeCell ref="B330:G330"/>
    <mergeCell ref="H330:K330"/>
    <mergeCell ref="M330:P330"/>
    <mergeCell ref="Q330:R330"/>
    <mergeCell ref="U330:W330"/>
    <mergeCell ref="B329:G329"/>
    <mergeCell ref="H329:K329"/>
    <mergeCell ref="M329:P329"/>
    <mergeCell ref="Q329:R329"/>
    <mergeCell ref="U329:W329"/>
    <mergeCell ref="B336:G336"/>
    <mergeCell ref="H336:K336"/>
    <mergeCell ref="M336:P336"/>
    <mergeCell ref="Q336:R336"/>
    <mergeCell ref="U336:W336"/>
    <mergeCell ref="B335:G335"/>
    <mergeCell ref="H335:K335"/>
    <mergeCell ref="M335:P335"/>
    <mergeCell ref="Q335:R335"/>
    <mergeCell ref="U335:W335"/>
    <mergeCell ref="B334:G334"/>
    <mergeCell ref="H334:K334"/>
    <mergeCell ref="M334:P334"/>
    <mergeCell ref="Q334:R334"/>
    <mergeCell ref="U334:W334"/>
    <mergeCell ref="B333:G333"/>
    <mergeCell ref="H333:K333"/>
    <mergeCell ref="M333:P333"/>
    <mergeCell ref="Q333:R333"/>
    <mergeCell ref="U333:W333"/>
    <mergeCell ref="B340:G340"/>
    <mergeCell ref="H340:K340"/>
    <mergeCell ref="M340:P340"/>
    <mergeCell ref="Q340:R340"/>
    <mergeCell ref="U340:W340"/>
    <mergeCell ref="B339:G339"/>
    <mergeCell ref="H339:K339"/>
    <mergeCell ref="M339:P339"/>
    <mergeCell ref="Q339:R339"/>
    <mergeCell ref="U339:W339"/>
    <mergeCell ref="B338:G338"/>
    <mergeCell ref="H338:K338"/>
    <mergeCell ref="M338:P338"/>
    <mergeCell ref="Q338:R338"/>
    <mergeCell ref="U338:W338"/>
    <mergeCell ref="B337:G337"/>
    <mergeCell ref="H337:K337"/>
    <mergeCell ref="M337:P337"/>
    <mergeCell ref="Q337:R337"/>
    <mergeCell ref="U337:W337"/>
    <mergeCell ref="B344:G344"/>
    <mergeCell ref="H344:K344"/>
    <mergeCell ref="M344:P344"/>
    <mergeCell ref="Q344:R344"/>
    <mergeCell ref="U344:W344"/>
    <mergeCell ref="B343:G343"/>
    <mergeCell ref="H343:K343"/>
    <mergeCell ref="M343:P343"/>
    <mergeCell ref="Q343:R343"/>
    <mergeCell ref="U343:W343"/>
    <mergeCell ref="B342:G342"/>
    <mergeCell ref="H342:K342"/>
    <mergeCell ref="M342:P342"/>
    <mergeCell ref="Q342:R342"/>
    <mergeCell ref="U342:W342"/>
    <mergeCell ref="B341:G341"/>
    <mergeCell ref="H341:K341"/>
    <mergeCell ref="M341:P341"/>
    <mergeCell ref="Q341:R341"/>
    <mergeCell ref="U341:W341"/>
    <mergeCell ref="B348:G348"/>
    <mergeCell ref="H348:K348"/>
    <mergeCell ref="M348:P348"/>
    <mergeCell ref="Q348:R348"/>
    <mergeCell ref="U348:W348"/>
    <mergeCell ref="B347:G347"/>
    <mergeCell ref="H347:K347"/>
    <mergeCell ref="M347:P347"/>
    <mergeCell ref="Q347:R347"/>
    <mergeCell ref="U347:W347"/>
    <mergeCell ref="B346:G346"/>
    <mergeCell ref="H346:K346"/>
    <mergeCell ref="M346:P346"/>
    <mergeCell ref="Q346:R346"/>
    <mergeCell ref="U346:W346"/>
    <mergeCell ref="B345:G345"/>
    <mergeCell ref="H345:K345"/>
    <mergeCell ref="M345:P345"/>
    <mergeCell ref="Q345:R345"/>
    <mergeCell ref="U345:W345"/>
    <mergeCell ref="B352:G352"/>
    <mergeCell ref="H352:K352"/>
    <mergeCell ref="M352:P352"/>
    <mergeCell ref="Q352:R352"/>
    <mergeCell ref="U352:W352"/>
    <mergeCell ref="B351:G351"/>
    <mergeCell ref="H351:K351"/>
    <mergeCell ref="M351:P351"/>
    <mergeCell ref="Q351:R351"/>
    <mergeCell ref="U351:W351"/>
    <mergeCell ref="B350:G350"/>
    <mergeCell ref="H350:K350"/>
    <mergeCell ref="M350:P350"/>
    <mergeCell ref="Q350:R350"/>
    <mergeCell ref="U350:W350"/>
    <mergeCell ref="B349:G349"/>
    <mergeCell ref="H349:K349"/>
    <mergeCell ref="M349:P349"/>
    <mergeCell ref="Q349:R349"/>
    <mergeCell ref="U349:W349"/>
    <mergeCell ref="B356:G356"/>
    <mergeCell ref="H356:K356"/>
    <mergeCell ref="M356:P356"/>
    <mergeCell ref="Q356:R356"/>
    <mergeCell ref="U356:W356"/>
    <mergeCell ref="B355:G355"/>
    <mergeCell ref="H355:K355"/>
    <mergeCell ref="M355:P355"/>
    <mergeCell ref="Q355:R355"/>
    <mergeCell ref="U355:W355"/>
    <mergeCell ref="B354:G354"/>
    <mergeCell ref="H354:K354"/>
    <mergeCell ref="M354:P354"/>
    <mergeCell ref="Q354:R354"/>
    <mergeCell ref="U354:W354"/>
    <mergeCell ref="B353:G353"/>
    <mergeCell ref="H353:K353"/>
    <mergeCell ref="M353:P353"/>
    <mergeCell ref="Q353:R353"/>
    <mergeCell ref="U353:W353"/>
    <mergeCell ref="B360:G360"/>
    <mergeCell ref="H360:K360"/>
    <mergeCell ref="M360:P360"/>
    <mergeCell ref="Q360:R360"/>
    <mergeCell ref="U360:W360"/>
    <mergeCell ref="B359:G359"/>
    <mergeCell ref="H359:K359"/>
    <mergeCell ref="M359:P359"/>
    <mergeCell ref="Q359:R359"/>
    <mergeCell ref="U359:W359"/>
    <mergeCell ref="B358:G358"/>
    <mergeCell ref="H358:K358"/>
    <mergeCell ref="M358:P358"/>
    <mergeCell ref="Q358:R358"/>
    <mergeCell ref="U358:W358"/>
    <mergeCell ref="B357:G357"/>
    <mergeCell ref="H357:K357"/>
    <mergeCell ref="M357:P357"/>
    <mergeCell ref="Q357:R357"/>
    <mergeCell ref="U357:W357"/>
    <mergeCell ref="B364:G364"/>
    <mergeCell ref="H364:K364"/>
    <mergeCell ref="M364:P364"/>
    <mergeCell ref="Q364:R364"/>
    <mergeCell ref="U364:W364"/>
    <mergeCell ref="B363:G363"/>
    <mergeCell ref="H363:K363"/>
    <mergeCell ref="M363:P363"/>
    <mergeCell ref="Q363:R363"/>
    <mergeCell ref="U363:W363"/>
    <mergeCell ref="B362:G362"/>
    <mergeCell ref="H362:K362"/>
    <mergeCell ref="M362:P362"/>
    <mergeCell ref="Q362:R362"/>
    <mergeCell ref="U362:W362"/>
    <mergeCell ref="B361:G361"/>
    <mergeCell ref="H361:K361"/>
    <mergeCell ref="M361:P361"/>
    <mergeCell ref="Q361:R361"/>
    <mergeCell ref="U361:W361"/>
    <mergeCell ref="B368:G368"/>
    <mergeCell ref="H368:K368"/>
    <mergeCell ref="M368:P368"/>
    <mergeCell ref="Q368:R368"/>
    <mergeCell ref="U368:W368"/>
    <mergeCell ref="B367:G367"/>
    <mergeCell ref="H367:K367"/>
    <mergeCell ref="M367:P367"/>
    <mergeCell ref="Q367:R367"/>
    <mergeCell ref="U367:W367"/>
    <mergeCell ref="B366:G366"/>
    <mergeCell ref="H366:K366"/>
    <mergeCell ref="M366:P366"/>
    <mergeCell ref="Q366:R366"/>
    <mergeCell ref="U366:W366"/>
    <mergeCell ref="B365:G365"/>
    <mergeCell ref="H365:K365"/>
    <mergeCell ref="M365:P365"/>
    <mergeCell ref="Q365:R365"/>
    <mergeCell ref="U365:W365"/>
    <mergeCell ref="B372:G372"/>
    <mergeCell ref="H372:K372"/>
    <mergeCell ref="M372:P372"/>
    <mergeCell ref="Q372:R372"/>
    <mergeCell ref="U372:W372"/>
    <mergeCell ref="B371:G371"/>
    <mergeCell ref="H371:K371"/>
    <mergeCell ref="M371:P371"/>
    <mergeCell ref="Q371:R371"/>
    <mergeCell ref="U371:W371"/>
    <mergeCell ref="B370:G370"/>
    <mergeCell ref="H370:K370"/>
    <mergeCell ref="M370:P370"/>
    <mergeCell ref="Q370:R370"/>
    <mergeCell ref="U370:W370"/>
    <mergeCell ref="B369:G369"/>
    <mergeCell ref="H369:K369"/>
    <mergeCell ref="M369:P369"/>
    <mergeCell ref="Q369:R369"/>
    <mergeCell ref="U369:W369"/>
    <mergeCell ref="B376:G376"/>
    <mergeCell ref="H376:K376"/>
    <mergeCell ref="M376:P376"/>
    <mergeCell ref="Q376:R376"/>
    <mergeCell ref="U376:W376"/>
    <mergeCell ref="B375:G375"/>
    <mergeCell ref="H375:K375"/>
    <mergeCell ref="M375:P375"/>
    <mergeCell ref="Q375:R375"/>
    <mergeCell ref="U375:W375"/>
    <mergeCell ref="B374:G374"/>
    <mergeCell ref="H374:K374"/>
    <mergeCell ref="M374:P374"/>
    <mergeCell ref="Q374:R374"/>
    <mergeCell ref="U374:W374"/>
    <mergeCell ref="B373:G373"/>
    <mergeCell ref="H373:K373"/>
    <mergeCell ref="M373:P373"/>
    <mergeCell ref="Q373:R373"/>
    <mergeCell ref="U373:W373"/>
    <mergeCell ref="B380:G380"/>
    <mergeCell ref="H380:K380"/>
    <mergeCell ref="M380:P380"/>
    <mergeCell ref="Q380:R380"/>
    <mergeCell ref="U380:W380"/>
    <mergeCell ref="B379:G379"/>
    <mergeCell ref="H379:K379"/>
    <mergeCell ref="M379:P379"/>
    <mergeCell ref="Q379:R379"/>
    <mergeCell ref="U379:W379"/>
    <mergeCell ref="B378:G378"/>
    <mergeCell ref="H378:K378"/>
    <mergeCell ref="M378:P378"/>
    <mergeCell ref="Q378:R378"/>
    <mergeCell ref="U378:W378"/>
    <mergeCell ref="B377:G377"/>
    <mergeCell ref="H377:K377"/>
    <mergeCell ref="M377:P377"/>
    <mergeCell ref="Q377:R377"/>
    <mergeCell ref="U377:W377"/>
    <mergeCell ref="B384:G384"/>
    <mergeCell ref="H384:K384"/>
    <mergeCell ref="M384:P384"/>
    <mergeCell ref="Q384:R384"/>
    <mergeCell ref="U384:W384"/>
    <mergeCell ref="B383:G383"/>
    <mergeCell ref="H383:K383"/>
    <mergeCell ref="M383:P383"/>
    <mergeCell ref="Q383:R383"/>
    <mergeCell ref="U383:W383"/>
    <mergeCell ref="B382:G382"/>
    <mergeCell ref="H382:K382"/>
    <mergeCell ref="M382:P382"/>
    <mergeCell ref="Q382:R382"/>
    <mergeCell ref="U382:W382"/>
    <mergeCell ref="B381:G381"/>
    <mergeCell ref="H381:K381"/>
    <mergeCell ref="M381:P381"/>
    <mergeCell ref="Q381:R381"/>
    <mergeCell ref="U381:W381"/>
    <mergeCell ref="B388:G388"/>
    <mergeCell ref="H388:K388"/>
    <mergeCell ref="M388:P388"/>
    <mergeCell ref="Q388:R388"/>
    <mergeCell ref="U388:W388"/>
    <mergeCell ref="B387:G387"/>
    <mergeCell ref="H387:K387"/>
    <mergeCell ref="M387:P387"/>
    <mergeCell ref="Q387:R387"/>
    <mergeCell ref="U387:W387"/>
    <mergeCell ref="B386:G386"/>
    <mergeCell ref="H386:K386"/>
    <mergeCell ref="M386:P386"/>
    <mergeCell ref="Q386:R386"/>
    <mergeCell ref="U386:W386"/>
    <mergeCell ref="B385:G385"/>
    <mergeCell ref="H385:K385"/>
    <mergeCell ref="M385:P385"/>
    <mergeCell ref="Q385:R385"/>
    <mergeCell ref="U385:W385"/>
    <mergeCell ref="B392:G392"/>
    <mergeCell ref="H392:K392"/>
    <mergeCell ref="M392:P392"/>
    <mergeCell ref="Q392:R392"/>
    <mergeCell ref="U392:W392"/>
    <mergeCell ref="B391:G391"/>
    <mergeCell ref="H391:K391"/>
    <mergeCell ref="M391:P391"/>
    <mergeCell ref="Q391:R391"/>
    <mergeCell ref="U391:W391"/>
    <mergeCell ref="B390:G390"/>
    <mergeCell ref="H390:K390"/>
    <mergeCell ref="M390:P390"/>
    <mergeCell ref="Q390:R390"/>
    <mergeCell ref="U390:W390"/>
    <mergeCell ref="B389:G389"/>
    <mergeCell ref="H389:K389"/>
    <mergeCell ref="M389:P389"/>
    <mergeCell ref="Q389:R389"/>
    <mergeCell ref="U389:W389"/>
    <mergeCell ref="B396:G396"/>
    <mergeCell ref="H396:K396"/>
    <mergeCell ref="M396:P396"/>
    <mergeCell ref="Q396:R396"/>
    <mergeCell ref="U396:W396"/>
    <mergeCell ref="B395:G395"/>
    <mergeCell ref="H395:K395"/>
    <mergeCell ref="M395:P395"/>
    <mergeCell ref="Q395:R395"/>
    <mergeCell ref="U395:W395"/>
    <mergeCell ref="B394:G394"/>
    <mergeCell ref="H394:K394"/>
    <mergeCell ref="M394:P394"/>
    <mergeCell ref="Q394:R394"/>
    <mergeCell ref="U394:W394"/>
    <mergeCell ref="B393:G393"/>
    <mergeCell ref="H393:K393"/>
    <mergeCell ref="M393:P393"/>
    <mergeCell ref="Q393:R393"/>
    <mergeCell ref="U393:W393"/>
    <mergeCell ref="B400:G400"/>
    <mergeCell ref="H400:K400"/>
    <mergeCell ref="M400:P400"/>
    <mergeCell ref="Q400:R400"/>
    <mergeCell ref="U400:W400"/>
    <mergeCell ref="B399:G399"/>
    <mergeCell ref="H399:K399"/>
    <mergeCell ref="M399:P399"/>
    <mergeCell ref="Q399:R399"/>
    <mergeCell ref="U399:W399"/>
    <mergeCell ref="B398:G398"/>
    <mergeCell ref="H398:K398"/>
    <mergeCell ref="M398:P398"/>
    <mergeCell ref="Q398:R398"/>
    <mergeCell ref="U398:W398"/>
    <mergeCell ref="B397:G397"/>
    <mergeCell ref="H397:K397"/>
    <mergeCell ref="M397:P397"/>
    <mergeCell ref="Q397:R397"/>
    <mergeCell ref="U397:W397"/>
    <mergeCell ref="B404:G404"/>
    <mergeCell ref="H404:K404"/>
    <mergeCell ref="M404:P404"/>
    <mergeCell ref="Q404:R404"/>
    <mergeCell ref="U404:W404"/>
    <mergeCell ref="B403:G403"/>
    <mergeCell ref="H403:K403"/>
    <mergeCell ref="M403:P403"/>
    <mergeCell ref="Q403:R403"/>
    <mergeCell ref="U403:W403"/>
    <mergeCell ref="B402:G402"/>
    <mergeCell ref="H402:K402"/>
    <mergeCell ref="M402:P402"/>
    <mergeCell ref="Q402:R402"/>
    <mergeCell ref="U402:W402"/>
    <mergeCell ref="B401:G401"/>
    <mergeCell ref="H401:K401"/>
    <mergeCell ref="M401:P401"/>
    <mergeCell ref="Q401:R401"/>
    <mergeCell ref="U401:W401"/>
    <mergeCell ref="B408:G408"/>
    <mergeCell ref="H408:K408"/>
    <mergeCell ref="M408:P408"/>
    <mergeCell ref="Q408:R408"/>
    <mergeCell ref="U408:W408"/>
    <mergeCell ref="B407:G407"/>
    <mergeCell ref="H407:K407"/>
    <mergeCell ref="M407:P407"/>
    <mergeCell ref="Q407:R407"/>
    <mergeCell ref="U407:W407"/>
    <mergeCell ref="B406:G406"/>
    <mergeCell ref="H406:K406"/>
    <mergeCell ref="M406:P406"/>
    <mergeCell ref="Q406:R406"/>
    <mergeCell ref="U406:W406"/>
    <mergeCell ref="B405:G405"/>
    <mergeCell ref="H405:K405"/>
    <mergeCell ref="M405:P405"/>
    <mergeCell ref="Q405:R405"/>
    <mergeCell ref="U405:W405"/>
    <mergeCell ref="B412:G412"/>
    <mergeCell ref="H412:K412"/>
    <mergeCell ref="M412:P412"/>
    <mergeCell ref="Q412:R412"/>
    <mergeCell ref="U412:W412"/>
    <mergeCell ref="B411:G411"/>
    <mergeCell ref="H411:K411"/>
    <mergeCell ref="M411:P411"/>
    <mergeCell ref="Q411:R411"/>
    <mergeCell ref="U411:W411"/>
    <mergeCell ref="B410:G410"/>
    <mergeCell ref="H410:K410"/>
    <mergeCell ref="M410:P410"/>
    <mergeCell ref="Q410:R410"/>
    <mergeCell ref="U410:W410"/>
    <mergeCell ref="B409:G409"/>
    <mergeCell ref="H409:K409"/>
    <mergeCell ref="M409:P409"/>
    <mergeCell ref="Q409:R409"/>
    <mergeCell ref="U409:W409"/>
    <mergeCell ref="B416:G416"/>
    <mergeCell ref="H416:K416"/>
    <mergeCell ref="M416:P416"/>
    <mergeCell ref="Q416:R416"/>
    <mergeCell ref="U416:W416"/>
    <mergeCell ref="B415:G415"/>
    <mergeCell ref="H415:K415"/>
    <mergeCell ref="M415:P415"/>
    <mergeCell ref="Q415:R415"/>
    <mergeCell ref="U415:W415"/>
    <mergeCell ref="B414:G414"/>
    <mergeCell ref="H414:K414"/>
    <mergeCell ref="M414:P414"/>
    <mergeCell ref="Q414:R414"/>
    <mergeCell ref="U414:W414"/>
    <mergeCell ref="B413:G413"/>
    <mergeCell ref="H413:K413"/>
    <mergeCell ref="M413:P413"/>
    <mergeCell ref="Q413:R413"/>
    <mergeCell ref="U413:W413"/>
    <mergeCell ref="B420:G420"/>
    <mergeCell ref="H420:K420"/>
    <mergeCell ref="M420:P420"/>
    <mergeCell ref="Q420:R420"/>
    <mergeCell ref="U420:W420"/>
    <mergeCell ref="B419:G419"/>
    <mergeCell ref="H419:K419"/>
    <mergeCell ref="M419:P419"/>
    <mergeCell ref="Q419:R419"/>
    <mergeCell ref="U419:W419"/>
    <mergeCell ref="B418:G418"/>
    <mergeCell ref="H418:K418"/>
    <mergeCell ref="M418:P418"/>
    <mergeCell ref="Q418:R418"/>
    <mergeCell ref="U418:W418"/>
    <mergeCell ref="B417:G417"/>
    <mergeCell ref="H417:K417"/>
    <mergeCell ref="M417:P417"/>
    <mergeCell ref="Q417:R417"/>
    <mergeCell ref="U417:W417"/>
    <mergeCell ref="B424:G424"/>
    <mergeCell ref="H424:K424"/>
    <mergeCell ref="M424:P424"/>
    <mergeCell ref="Q424:R424"/>
    <mergeCell ref="U424:W424"/>
    <mergeCell ref="B423:G423"/>
    <mergeCell ref="H423:K423"/>
    <mergeCell ref="M423:P423"/>
    <mergeCell ref="Q423:R423"/>
    <mergeCell ref="U423:W423"/>
    <mergeCell ref="B422:G422"/>
    <mergeCell ref="H422:K422"/>
    <mergeCell ref="M422:P422"/>
    <mergeCell ref="Q422:R422"/>
    <mergeCell ref="U422:W422"/>
    <mergeCell ref="B421:G421"/>
    <mergeCell ref="H421:K421"/>
    <mergeCell ref="M421:P421"/>
    <mergeCell ref="Q421:R421"/>
    <mergeCell ref="U421:W421"/>
    <mergeCell ref="B428:G428"/>
    <mergeCell ref="H428:K428"/>
    <mergeCell ref="M428:P428"/>
    <mergeCell ref="Q428:R428"/>
    <mergeCell ref="U428:W428"/>
    <mergeCell ref="B427:G427"/>
    <mergeCell ref="H427:K427"/>
    <mergeCell ref="M427:P427"/>
    <mergeCell ref="Q427:R427"/>
    <mergeCell ref="U427:W427"/>
    <mergeCell ref="B426:G426"/>
    <mergeCell ref="H426:K426"/>
    <mergeCell ref="M426:P426"/>
    <mergeCell ref="Q426:R426"/>
    <mergeCell ref="U426:W426"/>
    <mergeCell ref="B425:G425"/>
    <mergeCell ref="H425:K425"/>
    <mergeCell ref="M425:P425"/>
    <mergeCell ref="Q425:R425"/>
    <mergeCell ref="U425:W425"/>
    <mergeCell ref="B432:G432"/>
    <mergeCell ref="H432:K432"/>
    <mergeCell ref="M432:P432"/>
    <mergeCell ref="Q432:R432"/>
    <mergeCell ref="U432:W432"/>
    <mergeCell ref="B431:G431"/>
    <mergeCell ref="H431:K431"/>
    <mergeCell ref="M431:P431"/>
    <mergeCell ref="Q431:R431"/>
    <mergeCell ref="U431:W431"/>
    <mergeCell ref="B430:G430"/>
    <mergeCell ref="H430:K430"/>
    <mergeCell ref="M430:P430"/>
    <mergeCell ref="Q430:R430"/>
    <mergeCell ref="U430:W430"/>
    <mergeCell ref="B429:G429"/>
    <mergeCell ref="H429:K429"/>
    <mergeCell ref="M429:P429"/>
    <mergeCell ref="Q429:R429"/>
    <mergeCell ref="U429:W429"/>
    <mergeCell ref="B436:G436"/>
    <mergeCell ref="H436:K436"/>
    <mergeCell ref="M436:P436"/>
    <mergeCell ref="Q436:R436"/>
    <mergeCell ref="U436:W436"/>
    <mergeCell ref="B435:G435"/>
    <mergeCell ref="H435:K435"/>
    <mergeCell ref="M435:P435"/>
    <mergeCell ref="Q435:R435"/>
    <mergeCell ref="U435:W435"/>
    <mergeCell ref="B434:G434"/>
    <mergeCell ref="H434:K434"/>
    <mergeCell ref="M434:P434"/>
    <mergeCell ref="Q434:R434"/>
    <mergeCell ref="U434:W434"/>
    <mergeCell ref="B433:G433"/>
    <mergeCell ref="H433:K433"/>
    <mergeCell ref="M433:P433"/>
    <mergeCell ref="Q433:R433"/>
    <mergeCell ref="U433:W433"/>
    <mergeCell ref="B440:G440"/>
    <mergeCell ref="H440:K440"/>
    <mergeCell ref="M440:P440"/>
    <mergeCell ref="Q440:R440"/>
    <mergeCell ref="U440:W440"/>
    <mergeCell ref="B439:G439"/>
    <mergeCell ref="H439:K439"/>
    <mergeCell ref="M439:P439"/>
    <mergeCell ref="Q439:R439"/>
    <mergeCell ref="U439:W439"/>
    <mergeCell ref="B438:G438"/>
    <mergeCell ref="H438:K438"/>
    <mergeCell ref="M438:P438"/>
    <mergeCell ref="Q438:R438"/>
    <mergeCell ref="U438:W438"/>
    <mergeCell ref="B437:G437"/>
    <mergeCell ref="H437:K437"/>
    <mergeCell ref="M437:P437"/>
    <mergeCell ref="Q437:R437"/>
    <mergeCell ref="U437:W437"/>
    <mergeCell ref="B444:G444"/>
    <mergeCell ref="H444:K444"/>
    <mergeCell ref="M444:P444"/>
    <mergeCell ref="Q444:R444"/>
    <mergeCell ref="U444:W444"/>
    <mergeCell ref="B443:G443"/>
    <mergeCell ref="H443:K443"/>
    <mergeCell ref="M443:P443"/>
    <mergeCell ref="Q443:R443"/>
    <mergeCell ref="U443:W443"/>
    <mergeCell ref="B442:G442"/>
    <mergeCell ref="H442:K442"/>
    <mergeCell ref="M442:P442"/>
    <mergeCell ref="Q442:R442"/>
    <mergeCell ref="U442:W442"/>
    <mergeCell ref="B441:G441"/>
    <mergeCell ref="H441:K441"/>
    <mergeCell ref="M441:P441"/>
    <mergeCell ref="Q441:R441"/>
    <mergeCell ref="U441:W441"/>
    <mergeCell ref="B448:G448"/>
    <mergeCell ref="H448:K448"/>
    <mergeCell ref="M448:P448"/>
    <mergeCell ref="Q448:R448"/>
    <mergeCell ref="U448:W448"/>
    <mergeCell ref="B447:G447"/>
    <mergeCell ref="H447:K447"/>
    <mergeCell ref="M447:P447"/>
    <mergeCell ref="Q447:R447"/>
    <mergeCell ref="U447:W447"/>
    <mergeCell ref="B446:G446"/>
    <mergeCell ref="H446:K446"/>
    <mergeCell ref="M446:P446"/>
    <mergeCell ref="Q446:R446"/>
    <mergeCell ref="U446:W446"/>
    <mergeCell ref="B445:G445"/>
    <mergeCell ref="H445:K445"/>
    <mergeCell ref="M445:P445"/>
    <mergeCell ref="Q445:R445"/>
    <mergeCell ref="U445:W445"/>
    <mergeCell ref="B452:G452"/>
    <mergeCell ref="H452:K452"/>
    <mergeCell ref="M452:P452"/>
    <mergeCell ref="Q452:R452"/>
    <mergeCell ref="U452:W452"/>
    <mergeCell ref="B451:G451"/>
    <mergeCell ref="H451:K451"/>
    <mergeCell ref="M451:P451"/>
    <mergeCell ref="Q451:R451"/>
    <mergeCell ref="U451:W451"/>
    <mergeCell ref="B450:G450"/>
    <mergeCell ref="H450:K450"/>
    <mergeCell ref="M450:P450"/>
    <mergeCell ref="Q450:R450"/>
    <mergeCell ref="U450:W450"/>
    <mergeCell ref="B449:G449"/>
    <mergeCell ref="H449:K449"/>
    <mergeCell ref="M449:P449"/>
    <mergeCell ref="Q449:R449"/>
    <mergeCell ref="U449:W449"/>
    <mergeCell ref="B456:G456"/>
    <mergeCell ref="H456:K456"/>
    <mergeCell ref="M456:P456"/>
    <mergeCell ref="Q456:R456"/>
    <mergeCell ref="U456:W456"/>
    <mergeCell ref="B455:G455"/>
    <mergeCell ref="H455:K455"/>
    <mergeCell ref="M455:P455"/>
    <mergeCell ref="Q455:R455"/>
    <mergeCell ref="U455:W455"/>
    <mergeCell ref="B454:G454"/>
    <mergeCell ref="H454:K454"/>
    <mergeCell ref="M454:P454"/>
    <mergeCell ref="Q454:R454"/>
    <mergeCell ref="U454:W454"/>
    <mergeCell ref="B453:G453"/>
    <mergeCell ref="H453:K453"/>
    <mergeCell ref="M453:P453"/>
    <mergeCell ref="Q453:R453"/>
    <mergeCell ref="U453:W453"/>
    <mergeCell ref="B460:G460"/>
    <mergeCell ref="H460:K460"/>
    <mergeCell ref="M460:P460"/>
    <mergeCell ref="Q460:R460"/>
    <mergeCell ref="U460:W460"/>
    <mergeCell ref="B459:G459"/>
    <mergeCell ref="H459:K459"/>
    <mergeCell ref="M459:P459"/>
    <mergeCell ref="Q459:R459"/>
    <mergeCell ref="U459:W459"/>
    <mergeCell ref="B458:G458"/>
    <mergeCell ref="H458:K458"/>
    <mergeCell ref="M458:P458"/>
    <mergeCell ref="Q458:R458"/>
    <mergeCell ref="U458:W458"/>
    <mergeCell ref="B457:G457"/>
    <mergeCell ref="H457:K457"/>
    <mergeCell ref="M457:P457"/>
    <mergeCell ref="Q457:R457"/>
    <mergeCell ref="U457:W457"/>
    <mergeCell ref="B464:G464"/>
    <mergeCell ref="H464:K464"/>
    <mergeCell ref="M464:P464"/>
    <mergeCell ref="Q464:R464"/>
    <mergeCell ref="U464:W464"/>
    <mergeCell ref="B463:G463"/>
    <mergeCell ref="H463:K463"/>
    <mergeCell ref="M463:P463"/>
    <mergeCell ref="Q463:R463"/>
    <mergeCell ref="U463:W463"/>
    <mergeCell ref="B462:G462"/>
    <mergeCell ref="H462:K462"/>
    <mergeCell ref="M462:P462"/>
    <mergeCell ref="Q462:R462"/>
    <mergeCell ref="U462:W462"/>
    <mergeCell ref="B461:G461"/>
    <mergeCell ref="H461:K461"/>
    <mergeCell ref="M461:P461"/>
    <mergeCell ref="Q461:R461"/>
    <mergeCell ref="U461:W461"/>
    <mergeCell ref="B468:G468"/>
    <mergeCell ref="H468:K468"/>
    <mergeCell ref="M468:P468"/>
    <mergeCell ref="Q468:R468"/>
    <mergeCell ref="U468:W468"/>
    <mergeCell ref="B467:G467"/>
    <mergeCell ref="H467:K467"/>
    <mergeCell ref="M467:P467"/>
    <mergeCell ref="Q467:R467"/>
    <mergeCell ref="U467:W467"/>
    <mergeCell ref="B466:G466"/>
    <mergeCell ref="H466:K466"/>
    <mergeCell ref="M466:P466"/>
    <mergeCell ref="Q466:R466"/>
    <mergeCell ref="U466:W466"/>
    <mergeCell ref="B465:G465"/>
    <mergeCell ref="H465:K465"/>
    <mergeCell ref="M465:P465"/>
    <mergeCell ref="Q465:R465"/>
    <mergeCell ref="U465:W465"/>
    <mergeCell ref="B472:G472"/>
    <mergeCell ref="H472:K472"/>
    <mergeCell ref="M472:P472"/>
    <mergeCell ref="Q472:R472"/>
    <mergeCell ref="U472:W472"/>
    <mergeCell ref="B471:G471"/>
    <mergeCell ref="H471:K471"/>
    <mergeCell ref="M471:P471"/>
    <mergeCell ref="Q471:R471"/>
    <mergeCell ref="U471:W471"/>
    <mergeCell ref="B470:G470"/>
    <mergeCell ref="H470:K470"/>
    <mergeCell ref="M470:P470"/>
    <mergeCell ref="Q470:R470"/>
    <mergeCell ref="U470:W470"/>
    <mergeCell ref="B469:G469"/>
    <mergeCell ref="H469:K469"/>
    <mergeCell ref="M469:P469"/>
    <mergeCell ref="Q469:R469"/>
    <mergeCell ref="U469:W469"/>
    <mergeCell ref="B476:G476"/>
    <mergeCell ref="H476:K476"/>
    <mergeCell ref="M476:P476"/>
    <mergeCell ref="Q476:R476"/>
    <mergeCell ref="U476:W476"/>
    <mergeCell ref="B475:G475"/>
    <mergeCell ref="H475:K475"/>
    <mergeCell ref="M475:P475"/>
    <mergeCell ref="Q475:R475"/>
    <mergeCell ref="U475:W475"/>
    <mergeCell ref="B474:G474"/>
    <mergeCell ref="H474:K474"/>
    <mergeCell ref="M474:P474"/>
    <mergeCell ref="Q474:R474"/>
    <mergeCell ref="U474:W474"/>
    <mergeCell ref="B473:G473"/>
    <mergeCell ref="H473:K473"/>
    <mergeCell ref="M473:P473"/>
    <mergeCell ref="Q473:R473"/>
    <mergeCell ref="U473:W473"/>
    <mergeCell ref="B480:G480"/>
    <mergeCell ref="H480:K480"/>
    <mergeCell ref="M480:P480"/>
    <mergeCell ref="Q480:R480"/>
    <mergeCell ref="U480:W480"/>
    <mergeCell ref="B479:G479"/>
    <mergeCell ref="H479:K479"/>
    <mergeCell ref="M479:P479"/>
    <mergeCell ref="Q479:R479"/>
    <mergeCell ref="U479:W479"/>
    <mergeCell ref="B478:G478"/>
    <mergeCell ref="H478:K478"/>
    <mergeCell ref="M478:P478"/>
    <mergeCell ref="Q478:R478"/>
    <mergeCell ref="U478:W478"/>
    <mergeCell ref="B477:G477"/>
    <mergeCell ref="H477:K477"/>
    <mergeCell ref="M477:P477"/>
    <mergeCell ref="Q477:R477"/>
    <mergeCell ref="U477:W477"/>
    <mergeCell ref="B484:G484"/>
    <mergeCell ref="H484:K484"/>
    <mergeCell ref="M484:P484"/>
    <mergeCell ref="Q484:R484"/>
    <mergeCell ref="U484:W484"/>
    <mergeCell ref="B483:G483"/>
    <mergeCell ref="H483:K483"/>
    <mergeCell ref="M483:P483"/>
    <mergeCell ref="Q483:R483"/>
    <mergeCell ref="U483:W483"/>
    <mergeCell ref="B482:G482"/>
    <mergeCell ref="H482:K482"/>
    <mergeCell ref="M482:P482"/>
    <mergeCell ref="Q482:R482"/>
    <mergeCell ref="U482:W482"/>
    <mergeCell ref="B481:G481"/>
    <mergeCell ref="H481:K481"/>
    <mergeCell ref="M481:P481"/>
    <mergeCell ref="Q481:R481"/>
    <mergeCell ref="U481:W481"/>
    <mergeCell ref="B488:G488"/>
    <mergeCell ref="H488:K488"/>
    <mergeCell ref="M488:P488"/>
    <mergeCell ref="Q488:R488"/>
    <mergeCell ref="U488:W488"/>
    <mergeCell ref="B487:G487"/>
    <mergeCell ref="H487:K487"/>
    <mergeCell ref="M487:P487"/>
    <mergeCell ref="Q487:R487"/>
    <mergeCell ref="U487:W487"/>
    <mergeCell ref="B486:G486"/>
    <mergeCell ref="H486:K486"/>
    <mergeCell ref="M486:P486"/>
    <mergeCell ref="Q486:R486"/>
    <mergeCell ref="U486:W486"/>
    <mergeCell ref="B485:G485"/>
    <mergeCell ref="H485:K485"/>
    <mergeCell ref="M485:P485"/>
    <mergeCell ref="Q485:R485"/>
    <mergeCell ref="U485:W485"/>
    <mergeCell ref="B492:G492"/>
    <mergeCell ref="H492:K492"/>
    <mergeCell ref="M492:P492"/>
    <mergeCell ref="Q492:R492"/>
    <mergeCell ref="U492:W492"/>
    <mergeCell ref="B491:G491"/>
    <mergeCell ref="H491:K491"/>
    <mergeCell ref="M491:P491"/>
    <mergeCell ref="Q491:R491"/>
    <mergeCell ref="U491:W491"/>
    <mergeCell ref="B490:G490"/>
    <mergeCell ref="H490:K490"/>
    <mergeCell ref="M490:P490"/>
    <mergeCell ref="Q490:R490"/>
    <mergeCell ref="U490:W490"/>
    <mergeCell ref="B489:G489"/>
    <mergeCell ref="H489:K489"/>
    <mergeCell ref="M489:P489"/>
    <mergeCell ref="Q489:R489"/>
    <mergeCell ref="U489:W489"/>
    <mergeCell ref="B496:G496"/>
    <mergeCell ref="H496:K496"/>
    <mergeCell ref="M496:P496"/>
    <mergeCell ref="Q496:R496"/>
    <mergeCell ref="U496:W496"/>
    <mergeCell ref="B495:G495"/>
    <mergeCell ref="H495:K495"/>
    <mergeCell ref="M495:P495"/>
    <mergeCell ref="Q495:R495"/>
    <mergeCell ref="U495:W495"/>
    <mergeCell ref="B494:G494"/>
    <mergeCell ref="H494:K494"/>
    <mergeCell ref="M494:P494"/>
    <mergeCell ref="Q494:R494"/>
    <mergeCell ref="U494:W494"/>
    <mergeCell ref="B493:G493"/>
    <mergeCell ref="H493:K493"/>
    <mergeCell ref="M493:P493"/>
    <mergeCell ref="Q493:R493"/>
    <mergeCell ref="U493:W493"/>
    <mergeCell ref="B500:G500"/>
    <mergeCell ref="H500:K500"/>
    <mergeCell ref="M500:P500"/>
    <mergeCell ref="Q500:R500"/>
    <mergeCell ref="U500:W500"/>
    <mergeCell ref="B499:G499"/>
    <mergeCell ref="H499:K499"/>
    <mergeCell ref="M499:P499"/>
    <mergeCell ref="Q499:R499"/>
    <mergeCell ref="U499:W499"/>
    <mergeCell ref="B498:G498"/>
    <mergeCell ref="H498:K498"/>
    <mergeCell ref="M498:P498"/>
    <mergeCell ref="Q498:R498"/>
    <mergeCell ref="U498:W498"/>
    <mergeCell ref="B497:G497"/>
    <mergeCell ref="H497:K497"/>
    <mergeCell ref="M497:P497"/>
    <mergeCell ref="Q497:R497"/>
    <mergeCell ref="U497:W497"/>
    <mergeCell ref="B504:G504"/>
    <mergeCell ref="H504:K504"/>
    <mergeCell ref="M504:P504"/>
    <mergeCell ref="Q504:R504"/>
    <mergeCell ref="U504:W504"/>
    <mergeCell ref="B503:G503"/>
    <mergeCell ref="H503:K503"/>
    <mergeCell ref="M503:P503"/>
    <mergeCell ref="Q503:R503"/>
    <mergeCell ref="U503:W503"/>
    <mergeCell ref="B502:G502"/>
    <mergeCell ref="H502:K502"/>
    <mergeCell ref="M502:P502"/>
    <mergeCell ref="Q502:R502"/>
    <mergeCell ref="U502:W502"/>
    <mergeCell ref="B501:G501"/>
    <mergeCell ref="H501:K501"/>
    <mergeCell ref="M501:P501"/>
    <mergeCell ref="Q501:R501"/>
    <mergeCell ref="U501:W501"/>
    <mergeCell ref="B508:G508"/>
    <mergeCell ref="H508:K508"/>
    <mergeCell ref="M508:P508"/>
    <mergeCell ref="Q508:R508"/>
    <mergeCell ref="U508:W508"/>
    <mergeCell ref="B507:G507"/>
    <mergeCell ref="H507:K507"/>
    <mergeCell ref="M507:P507"/>
    <mergeCell ref="Q507:R507"/>
    <mergeCell ref="U507:W507"/>
    <mergeCell ref="B506:G506"/>
    <mergeCell ref="H506:K506"/>
    <mergeCell ref="M506:P506"/>
    <mergeCell ref="Q506:R506"/>
    <mergeCell ref="U506:W506"/>
    <mergeCell ref="B505:G505"/>
    <mergeCell ref="H505:K505"/>
    <mergeCell ref="M505:P505"/>
    <mergeCell ref="Q505:R505"/>
    <mergeCell ref="U505:W505"/>
    <mergeCell ref="B512:G512"/>
    <mergeCell ref="H512:K512"/>
    <mergeCell ref="M512:P512"/>
    <mergeCell ref="Q512:R512"/>
    <mergeCell ref="U512:W512"/>
    <mergeCell ref="B511:G511"/>
    <mergeCell ref="H511:K511"/>
    <mergeCell ref="M511:P511"/>
    <mergeCell ref="Q511:R511"/>
    <mergeCell ref="U511:W511"/>
    <mergeCell ref="B510:G510"/>
    <mergeCell ref="H510:K510"/>
    <mergeCell ref="M510:P510"/>
    <mergeCell ref="Q510:R510"/>
    <mergeCell ref="U510:W510"/>
    <mergeCell ref="B509:G509"/>
    <mergeCell ref="H509:K509"/>
    <mergeCell ref="M509:P509"/>
    <mergeCell ref="Q509:R509"/>
    <mergeCell ref="U509:W509"/>
    <mergeCell ref="B516:G516"/>
    <mergeCell ref="H516:K516"/>
    <mergeCell ref="M516:P516"/>
    <mergeCell ref="Q516:R516"/>
    <mergeCell ref="U516:W516"/>
    <mergeCell ref="B515:G515"/>
    <mergeCell ref="H515:K515"/>
    <mergeCell ref="M515:P515"/>
    <mergeCell ref="Q515:R515"/>
    <mergeCell ref="U515:W515"/>
    <mergeCell ref="B514:G514"/>
    <mergeCell ref="H514:K514"/>
    <mergeCell ref="M514:P514"/>
    <mergeCell ref="Q514:R514"/>
    <mergeCell ref="U514:W514"/>
    <mergeCell ref="B513:G513"/>
    <mergeCell ref="H513:K513"/>
    <mergeCell ref="M513:P513"/>
    <mergeCell ref="Q513:R513"/>
    <mergeCell ref="U513:W513"/>
    <mergeCell ref="B520:G520"/>
    <mergeCell ref="H520:K520"/>
    <mergeCell ref="M520:P520"/>
    <mergeCell ref="Q520:R520"/>
    <mergeCell ref="U520:W520"/>
    <mergeCell ref="B519:G519"/>
    <mergeCell ref="H519:K519"/>
    <mergeCell ref="M519:P519"/>
    <mergeCell ref="Q519:R519"/>
    <mergeCell ref="U519:W519"/>
    <mergeCell ref="B518:G518"/>
    <mergeCell ref="H518:K518"/>
    <mergeCell ref="M518:P518"/>
    <mergeCell ref="Q518:R518"/>
    <mergeCell ref="U518:W518"/>
    <mergeCell ref="B517:G517"/>
    <mergeCell ref="H517:K517"/>
    <mergeCell ref="M517:P517"/>
    <mergeCell ref="Q517:R517"/>
    <mergeCell ref="U517:W517"/>
    <mergeCell ref="B524:G524"/>
    <mergeCell ref="H524:K524"/>
    <mergeCell ref="M524:P524"/>
    <mergeCell ref="Q524:R524"/>
    <mergeCell ref="U524:W524"/>
    <mergeCell ref="B523:G523"/>
    <mergeCell ref="H523:K523"/>
    <mergeCell ref="M523:P523"/>
    <mergeCell ref="Q523:R523"/>
    <mergeCell ref="U523:W523"/>
    <mergeCell ref="B522:G522"/>
    <mergeCell ref="H522:K522"/>
    <mergeCell ref="M522:P522"/>
    <mergeCell ref="Q522:R522"/>
    <mergeCell ref="U522:W522"/>
    <mergeCell ref="B521:G521"/>
    <mergeCell ref="H521:K521"/>
    <mergeCell ref="M521:P521"/>
    <mergeCell ref="Q521:R521"/>
    <mergeCell ref="U521:W521"/>
    <mergeCell ref="B528:G528"/>
    <mergeCell ref="H528:K528"/>
    <mergeCell ref="M528:P528"/>
    <mergeCell ref="Q528:R528"/>
    <mergeCell ref="U528:W528"/>
    <mergeCell ref="B527:G527"/>
    <mergeCell ref="H527:K527"/>
    <mergeCell ref="M527:P527"/>
    <mergeCell ref="Q527:R527"/>
    <mergeCell ref="U527:W527"/>
    <mergeCell ref="B526:G526"/>
    <mergeCell ref="H526:K526"/>
    <mergeCell ref="M526:P526"/>
    <mergeCell ref="Q526:R526"/>
    <mergeCell ref="U526:W526"/>
    <mergeCell ref="B525:G525"/>
    <mergeCell ref="H525:K525"/>
    <mergeCell ref="M525:P525"/>
    <mergeCell ref="Q525:R525"/>
    <mergeCell ref="U525:W525"/>
    <mergeCell ref="B532:G532"/>
    <mergeCell ref="H532:K532"/>
    <mergeCell ref="M532:P532"/>
    <mergeCell ref="Q532:R532"/>
    <mergeCell ref="U532:W532"/>
    <mergeCell ref="B531:G531"/>
    <mergeCell ref="H531:K531"/>
    <mergeCell ref="M531:P531"/>
    <mergeCell ref="Q531:R531"/>
    <mergeCell ref="U531:W531"/>
    <mergeCell ref="B530:G530"/>
    <mergeCell ref="H530:K530"/>
    <mergeCell ref="M530:P530"/>
    <mergeCell ref="Q530:R530"/>
    <mergeCell ref="U530:W530"/>
    <mergeCell ref="B529:G529"/>
    <mergeCell ref="H529:K529"/>
    <mergeCell ref="M529:P529"/>
    <mergeCell ref="Q529:R529"/>
    <mergeCell ref="U529:W529"/>
    <mergeCell ref="B536:G536"/>
    <mergeCell ref="H536:K536"/>
    <mergeCell ref="M536:P536"/>
    <mergeCell ref="Q536:R536"/>
    <mergeCell ref="U536:W536"/>
    <mergeCell ref="B535:G535"/>
    <mergeCell ref="H535:K535"/>
    <mergeCell ref="M535:P535"/>
    <mergeCell ref="Q535:R535"/>
    <mergeCell ref="U535:W535"/>
    <mergeCell ref="B534:G534"/>
    <mergeCell ref="H534:K534"/>
    <mergeCell ref="M534:P534"/>
    <mergeCell ref="Q534:R534"/>
    <mergeCell ref="U534:W534"/>
    <mergeCell ref="B533:G533"/>
    <mergeCell ref="H533:K533"/>
    <mergeCell ref="M533:P533"/>
    <mergeCell ref="Q533:R533"/>
    <mergeCell ref="U533:W533"/>
    <mergeCell ref="B540:G540"/>
    <mergeCell ref="H540:K540"/>
    <mergeCell ref="M540:P540"/>
    <mergeCell ref="Q540:R540"/>
    <mergeCell ref="U540:W540"/>
    <mergeCell ref="B539:G539"/>
    <mergeCell ref="H539:K539"/>
    <mergeCell ref="M539:P539"/>
    <mergeCell ref="Q539:R539"/>
    <mergeCell ref="U539:W539"/>
    <mergeCell ref="B538:G538"/>
    <mergeCell ref="H538:K538"/>
    <mergeCell ref="M538:P538"/>
    <mergeCell ref="Q538:R538"/>
    <mergeCell ref="U538:W538"/>
    <mergeCell ref="B537:G537"/>
    <mergeCell ref="H537:K537"/>
    <mergeCell ref="M537:P537"/>
    <mergeCell ref="Q537:R537"/>
    <mergeCell ref="U537:W537"/>
    <mergeCell ref="B544:G544"/>
    <mergeCell ref="H544:K544"/>
    <mergeCell ref="M544:P544"/>
    <mergeCell ref="Q544:R544"/>
    <mergeCell ref="U544:W544"/>
    <mergeCell ref="B543:G543"/>
    <mergeCell ref="H543:K543"/>
    <mergeCell ref="M543:P543"/>
    <mergeCell ref="Q543:R543"/>
    <mergeCell ref="U543:W543"/>
    <mergeCell ref="B542:G542"/>
    <mergeCell ref="H542:K542"/>
    <mergeCell ref="M542:P542"/>
    <mergeCell ref="Q542:R542"/>
    <mergeCell ref="U542:W542"/>
    <mergeCell ref="B541:G541"/>
    <mergeCell ref="H541:K541"/>
    <mergeCell ref="M541:P541"/>
    <mergeCell ref="Q541:R541"/>
    <mergeCell ref="U541:W541"/>
    <mergeCell ref="B551:C551"/>
    <mergeCell ref="D551:E551"/>
    <mergeCell ref="F551:H551"/>
    <mergeCell ref="I551:N551"/>
    <mergeCell ref="P551:U551"/>
    <mergeCell ref="B15:W15"/>
    <mergeCell ref="B549:E549"/>
    <mergeCell ref="F549:H549"/>
    <mergeCell ref="I549:N549"/>
    <mergeCell ref="P549:U549"/>
    <mergeCell ref="B550:C550"/>
    <mergeCell ref="D550:E550"/>
    <mergeCell ref="F550:H550"/>
    <mergeCell ref="I550:N550"/>
    <mergeCell ref="P550:U550"/>
    <mergeCell ref="B547:S547"/>
    <mergeCell ref="U547:W547"/>
    <mergeCell ref="B548:C548"/>
    <mergeCell ref="D548:E548"/>
    <mergeCell ref="F548:H548"/>
    <mergeCell ref="I548:N548"/>
    <mergeCell ref="P548:U548"/>
    <mergeCell ref="B546:G546"/>
    <mergeCell ref="H546:K546"/>
    <mergeCell ref="M546:P546"/>
    <mergeCell ref="Q546:R546"/>
    <mergeCell ref="U546:W546"/>
    <mergeCell ref="B545:G545"/>
    <mergeCell ref="H545:K545"/>
    <mergeCell ref="M545:P545"/>
    <mergeCell ref="Q545:R545"/>
    <mergeCell ref="U545:W545"/>
  </mergeCells>
  <pageMargins left="0.7" right="0.7" top="0.75" bottom="0.75" header="0.51180555555555496" footer="0.51180555555555496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2"/>
  <sheetViews>
    <sheetView topLeftCell="A19" workbookViewId="0">
      <selection activeCell="K2" sqref="K2:R2"/>
    </sheetView>
  </sheetViews>
  <sheetFormatPr defaultRowHeight="15" x14ac:dyDescent="0.25"/>
  <cols>
    <col min="1" max="1" width="1" style="338" customWidth="1"/>
    <col min="2" max="2" width="15.42578125" style="338" customWidth="1"/>
    <col min="3" max="3" width="2" style="338" customWidth="1"/>
    <col min="4" max="4" width="2.140625" style="338" customWidth="1"/>
    <col min="5" max="5" width="13.85546875" style="338" customWidth="1"/>
    <col min="6" max="6" width="0.85546875" style="338" customWidth="1"/>
    <col min="7" max="7" width="1" style="338" customWidth="1"/>
    <col min="8" max="8" width="0.28515625" style="338" hidden="1" customWidth="1"/>
    <col min="9" max="9" width="4" style="338" hidden="1" customWidth="1"/>
    <col min="10" max="10" width="7.42578125" style="338" hidden="1" customWidth="1"/>
    <col min="11" max="11" width="1.42578125" style="338" hidden="1" customWidth="1"/>
    <col min="12" max="12" width="9.85546875" style="338" customWidth="1"/>
    <col min="13" max="13" width="8.42578125" style="338" customWidth="1"/>
    <col min="14" max="14" width="2.7109375" style="338" customWidth="1"/>
    <col min="15" max="15" width="7.140625" style="338" customWidth="1"/>
    <col min="16" max="16" width="9.140625" style="338" customWidth="1"/>
    <col min="17" max="17" width="6.42578125" style="338" customWidth="1"/>
    <col min="18" max="18" width="7" style="338" customWidth="1"/>
    <col min="19" max="16384" width="9.140625" style="338"/>
  </cols>
  <sheetData>
    <row r="1" spans="2:18" ht="15" customHeight="1" x14ac:dyDescent="0.25">
      <c r="B1" s="375"/>
      <c r="C1" s="503"/>
      <c r="D1" s="503"/>
      <c r="E1" s="503"/>
      <c r="F1" s="503"/>
      <c r="G1" s="503"/>
      <c r="H1" s="503"/>
      <c r="I1" s="503"/>
      <c r="J1" s="375"/>
      <c r="K1" s="509"/>
      <c r="L1" s="509"/>
      <c r="M1" s="509"/>
      <c r="N1" s="509"/>
      <c r="O1" s="510" t="s">
        <v>1073</v>
      </c>
      <c r="P1" s="510"/>
      <c r="Q1" s="510"/>
      <c r="R1" s="510"/>
    </row>
    <row r="2" spans="2:18" ht="102.75" customHeight="1" x14ac:dyDescent="0.25">
      <c r="B2" s="375"/>
      <c r="C2" s="503"/>
      <c r="D2" s="503"/>
      <c r="E2" s="503"/>
      <c r="F2" s="503"/>
      <c r="G2" s="503"/>
      <c r="H2" s="503"/>
      <c r="I2" s="503"/>
      <c r="J2" s="375"/>
      <c r="K2" s="504" t="s">
        <v>1123</v>
      </c>
      <c r="L2" s="504"/>
      <c r="M2" s="508"/>
      <c r="N2" s="508"/>
      <c r="O2" s="508"/>
      <c r="P2" s="508"/>
      <c r="Q2" s="508"/>
      <c r="R2" s="508"/>
    </row>
    <row r="3" spans="2:18" ht="15" customHeight="1" x14ac:dyDescent="0.25">
      <c r="B3" s="375"/>
      <c r="C3" s="503"/>
      <c r="D3" s="503"/>
      <c r="E3" s="503"/>
      <c r="F3" s="503"/>
      <c r="G3" s="503"/>
      <c r="H3" s="503"/>
      <c r="I3" s="503"/>
      <c r="J3" s="375"/>
      <c r="K3" s="509"/>
      <c r="L3" s="509"/>
      <c r="M3" s="509"/>
      <c r="N3" s="509"/>
      <c r="O3" s="510" t="s">
        <v>1060</v>
      </c>
      <c r="P3" s="510"/>
      <c r="Q3" s="511"/>
      <c r="R3" s="511"/>
    </row>
    <row r="4" spans="2:18" ht="84.75" customHeight="1" x14ac:dyDescent="0.25">
      <c r="B4" s="375"/>
      <c r="C4" s="503"/>
      <c r="D4" s="503"/>
      <c r="E4" s="503"/>
      <c r="F4" s="503"/>
      <c r="G4" s="503"/>
      <c r="H4" s="503"/>
      <c r="I4" s="503"/>
      <c r="J4" s="375"/>
      <c r="K4" s="504" t="s">
        <v>1069</v>
      </c>
      <c r="L4" s="505"/>
      <c r="M4" s="505"/>
      <c r="N4" s="505"/>
      <c r="O4" s="505"/>
      <c r="P4" s="505"/>
      <c r="Q4" s="505"/>
      <c r="R4" s="505"/>
    </row>
    <row r="5" spans="2:18" ht="15" customHeight="1" x14ac:dyDescent="0.25"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</row>
    <row r="6" spans="2:18" ht="58.5" customHeight="1" x14ac:dyDescent="0.25">
      <c r="B6" s="549" t="s">
        <v>1022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</row>
    <row r="7" spans="2:18" ht="15" customHeight="1" x14ac:dyDescent="0.25"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  <c r="N7" s="521"/>
      <c r="O7" s="521"/>
      <c r="P7" s="521"/>
      <c r="Q7" s="521"/>
      <c r="R7" s="521"/>
    </row>
    <row r="8" spans="2:18" ht="15" customHeight="1" thickBot="1" x14ac:dyDescent="0.3"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370"/>
      <c r="N8" s="509"/>
      <c r="O8" s="509"/>
      <c r="P8" s="356"/>
      <c r="Q8" s="523" t="s">
        <v>636</v>
      </c>
      <c r="R8" s="523"/>
    </row>
    <row r="9" spans="2:18" ht="20.25" customHeight="1" thickBot="1" x14ac:dyDescent="0.3">
      <c r="B9" s="519" t="s">
        <v>98</v>
      </c>
      <c r="C9" s="519"/>
      <c r="D9" s="519"/>
      <c r="E9" s="519"/>
      <c r="F9" s="519"/>
      <c r="G9" s="519"/>
      <c r="H9" s="559" t="s">
        <v>816</v>
      </c>
      <c r="I9" s="560"/>
      <c r="J9" s="560"/>
      <c r="K9" s="561"/>
      <c r="L9" s="519" t="s">
        <v>817</v>
      </c>
      <c r="M9" s="519" t="s">
        <v>818</v>
      </c>
      <c r="N9" s="519" t="s">
        <v>819</v>
      </c>
      <c r="O9" s="519"/>
      <c r="P9" s="519" t="s">
        <v>820</v>
      </c>
      <c r="Q9" s="518" t="s">
        <v>713</v>
      </c>
      <c r="R9" s="518"/>
    </row>
    <row r="10" spans="2:18" ht="36.75" customHeight="1" thickBot="1" x14ac:dyDescent="0.3">
      <c r="B10" s="519"/>
      <c r="C10" s="519"/>
      <c r="D10" s="519"/>
      <c r="E10" s="519"/>
      <c r="F10" s="519"/>
      <c r="G10" s="519"/>
      <c r="H10" s="562"/>
      <c r="I10" s="563"/>
      <c r="J10" s="563"/>
      <c r="K10" s="564"/>
      <c r="L10" s="519"/>
      <c r="M10" s="519"/>
      <c r="N10" s="519"/>
      <c r="O10" s="519"/>
      <c r="P10" s="519"/>
      <c r="Q10" s="519" t="s">
        <v>821</v>
      </c>
      <c r="R10" s="519"/>
    </row>
    <row r="11" spans="2:18" ht="15" customHeight="1" thickBot="1" x14ac:dyDescent="0.3">
      <c r="B11" s="520">
        <v>1</v>
      </c>
      <c r="C11" s="520"/>
      <c r="D11" s="520"/>
      <c r="E11" s="520"/>
      <c r="F11" s="520"/>
      <c r="G11" s="520"/>
      <c r="H11" s="556">
        <v>2</v>
      </c>
      <c r="I11" s="557"/>
      <c r="J11" s="557"/>
      <c r="K11" s="558"/>
      <c r="L11" s="373">
        <v>3</v>
      </c>
      <c r="M11" s="373">
        <v>4</v>
      </c>
      <c r="N11" s="520">
        <v>5</v>
      </c>
      <c r="O11" s="520"/>
      <c r="P11" s="373">
        <v>6</v>
      </c>
      <c r="Q11" s="520">
        <v>7</v>
      </c>
      <c r="R11" s="520"/>
    </row>
    <row r="12" spans="2:18" ht="23.25" customHeight="1" x14ac:dyDescent="0.25">
      <c r="B12" s="512" t="s">
        <v>90</v>
      </c>
      <c r="C12" s="512"/>
      <c r="D12" s="512"/>
      <c r="E12" s="512"/>
      <c r="F12" s="512"/>
      <c r="G12" s="512"/>
      <c r="H12" s="550" t="s">
        <v>822</v>
      </c>
      <c r="I12" s="551"/>
      <c r="J12" s="551"/>
      <c r="K12" s="552"/>
      <c r="L12" s="376"/>
      <c r="M12" s="376"/>
      <c r="N12" s="513"/>
      <c r="O12" s="513"/>
      <c r="P12" s="376"/>
      <c r="Q12" s="514">
        <v>65842429.32</v>
      </c>
      <c r="R12" s="514"/>
    </row>
    <row r="13" spans="2:18" ht="15" customHeight="1" x14ac:dyDescent="0.25">
      <c r="B13" s="515" t="s">
        <v>823</v>
      </c>
      <c r="C13" s="515"/>
      <c r="D13" s="515"/>
      <c r="E13" s="515"/>
      <c r="F13" s="515"/>
      <c r="G13" s="515"/>
      <c r="H13" s="553" t="s">
        <v>822</v>
      </c>
      <c r="I13" s="554"/>
      <c r="J13" s="554"/>
      <c r="K13" s="555"/>
      <c r="L13" s="371" t="s">
        <v>210</v>
      </c>
      <c r="M13" s="371"/>
      <c r="N13" s="516"/>
      <c r="O13" s="516"/>
      <c r="P13" s="371"/>
      <c r="Q13" s="517">
        <v>9622450.4299999997</v>
      </c>
      <c r="R13" s="517"/>
    </row>
    <row r="14" spans="2:18" ht="34.5" customHeight="1" x14ac:dyDescent="0.25">
      <c r="B14" s="515" t="s">
        <v>220</v>
      </c>
      <c r="C14" s="515"/>
      <c r="D14" s="515"/>
      <c r="E14" s="515"/>
      <c r="F14" s="515"/>
      <c r="G14" s="515"/>
      <c r="H14" s="553" t="s">
        <v>822</v>
      </c>
      <c r="I14" s="554"/>
      <c r="J14" s="554"/>
      <c r="K14" s="555"/>
      <c r="L14" s="371" t="s">
        <v>210</v>
      </c>
      <c r="M14" s="372" t="s">
        <v>221</v>
      </c>
      <c r="N14" s="516"/>
      <c r="O14" s="516"/>
      <c r="P14" s="371"/>
      <c r="Q14" s="517">
        <v>9622450.4299999997</v>
      </c>
      <c r="R14" s="517"/>
    </row>
    <row r="15" spans="2:18" ht="23.25" customHeight="1" x14ac:dyDescent="0.25">
      <c r="B15" s="515" t="s">
        <v>824</v>
      </c>
      <c r="C15" s="515"/>
      <c r="D15" s="515"/>
      <c r="E15" s="515"/>
      <c r="F15" s="515"/>
      <c r="G15" s="515"/>
      <c r="H15" s="553" t="s">
        <v>822</v>
      </c>
      <c r="I15" s="554"/>
      <c r="J15" s="554"/>
      <c r="K15" s="555"/>
      <c r="L15" s="371" t="s">
        <v>210</v>
      </c>
      <c r="M15" s="372" t="s">
        <v>221</v>
      </c>
      <c r="N15" s="516" t="s">
        <v>825</v>
      </c>
      <c r="O15" s="516"/>
      <c r="P15" s="371"/>
      <c r="Q15" s="517">
        <v>9457765.6600000001</v>
      </c>
      <c r="R15" s="517"/>
    </row>
    <row r="16" spans="2:18" ht="34.5" customHeight="1" x14ac:dyDescent="0.25">
      <c r="B16" s="515" t="s">
        <v>826</v>
      </c>
      <c r="C16" s="515"/>
      <c r="D16" s="515"/>
      <c r="E16" s="515"/>
      <c r="F16" s="515"/>
      <c r="G16" s="515"/>
      <c r="H16" s="553" t="s">
        <v>822</v>
      </c>
      <c r="I16" s="554"/>
      <c r="J16" s="554"/>
      <c r="K16" s="555"/>
      <c r="L16" s="371" t="s">
        <v>210</v>
      </c>
      <c r="M16" s="372" t="s">
        <v>221</v>
      </c>
      <c r="N16" s="516" t="s">
        <v>827</v>
      </c>
      <c r="O16" s="516"/>
      <c r="P16" s="371"/>
      <c r="Q16" s="517">
        <v>9457765.6600000001</v>
      </c>
      <c r="R16" s="517"/>
    </row>
    <row r="17" spans="2:18" ht="57" customHeight="1" x14ac:dyDescent="0.25">
      <c r="B17" s="515" t="s">
        <v>701</v>
      </c>
      <c r="C17" s="515"/>
      <c r="D17" s="515"/>
      <c r="E17" s="515"/>
      <c r="F17" s="515"/>
      <c r="G17" s="515"/>
      <c r="H17" s="553" t="s">
        <v>822</v>
      </c>
      <c r="I17" s="554"/>
      <c r="J17" s="554"/>
      <c r="K17" s="555"/>
      <c r="L17" s="371" t="s">
        <v>210</v>
      </c>
      <c r="M17" s="372" t="s">
        <v>221</v>
      </c>
      <c r="N17" s="516" t="s">
        <v>503</v>
      </c>
      <c r="O17" s="516"/>
      <c r="P17" s="364"/>
      <c r="Q17" s="517">
        <v>7815168.7000000002</v>
      </c>
      <c r="R17" s="517"/>
    </row>
    <row r="18" spans="2:18" ht="23.25" customHeight="1" x14ac:dyDescent="0.25">
      <c r="B18" s="515" t="s">
        <v>828</v>
      </c>
      <c r="C18" s="515"/>
      <c r="D18" s="515"/>
      <c r="E18" s="515"/>
      <c r="F18" s="515"/>
      <c r="G18" s="515"/>
      <c r="H18" s="553" t="s">
        <v>822</v>
      </c>
      <c r="I18" s="554"/>
      <c r="J18" s="554"/>
      <c r="K18" s="555"/>
      <c r="L18" s="371" t="s">
        <v>210</v>
      </c>
      <c r="M18" s="372" t="s">
        <v>221</v>
      </c>
      <c r="N18" s="516" t="s">
        <v>503</v>
      </c>
      <c r="O18" s="516"/>
      <c r="P18" s="371" t="s">
        <v>829</v>
      </c>
      <c r="Q18" s="517">
        <v>7815168.7000000002</v>
      </c>
      <c r="R18" s="517"/>
    </row>
    <row r="19" spans="2:18" ht="57" customHeight="1" x14ac:dyDescent="0.25">
      <c r="B19" s="515" t="s">
        <v>700</v>
      </c>
      <c r="C19" s="515"/>
      <c r="D19" s="515"/>
      <c r="E19" s="515"/>
      <c r="F19" s="515"/>
      <c r="G19" s="515"/>
      <c r="H19" s="553" t="s">
        <v>822</v>
      </c>
      <c r="I19" s="554"/>
      <c r="J19" s="554"/>
      <c r="K19" s="555"/>
      <c r="L19" s="371" t="s">
        <v>210</v>
      </c>
      <c r="M19" s="372" t="s">
        <v>221</v>
      </c>
      <c r="N19" s="516" t="s">
        <v>504</v>
      </c>
      <c r="O19" s="516"/>
      <c r="P19" s="364"/>
      <c r="Q19" s="517">
        <v>1633608</v>
      </c>
      <c r="R19" s="517"/>
    </row>
    <row r="20" spans="2:18" ht="34.5" customHeight="1" x14ac:dyDescent="0.25">
      <c r="B20" s="515" t="s">
        <v>830</v>
      </c>
      <c r="C20" s="515"/>
      <c r="D20" s="515"/>
      <c r="E20" s="515"/>
      <c r="F20" s="515"/>
      <c r="G20" s="515"/>
      <c r="H20" s="553" t="s">
        <v>822</v>
      </c>
      <c r="I20" s="554"/>
      <c r="J20" s="554"/>
      <c r="K20" s="555"/>
      <c r="L20" s="371" t="s">
        <v>210</v>
      </c>
      <c r="M20" s="372" t="s">
        <v>221</v>
      </c>
      <c r="N20" s="516" t="s">
        <v>504</v>
      </c>
      <c r="O20" s="516"/>
      <c r="P20" s="371" t="s">
        <v>739</v>
      </c>
      <c r="Q20" s="517">
        <v>1566408</v>
      </c>
      <c r="R20" s="517"/>
    </row>
    <row r="21" spans="2:18" ht="15" customHeight="1" x14ac:dyDescent="0.25">
      <c r="B21" s="515" t="s">
        <v>831</v>
      </c>
      <c r="C21" s="515"/>
      <c r="D21" s="515"/>
      <c r="E21" s="515"/>
      <c r="F21" s="515"/>
      <c r="G21" s="515"/>
      <c r="H21" s="553" t="s">
        <v>822</v>
      </c>
      <c r="I21" s="554"/>
      <c r="J21" s="554"/>
      <c r="K21" s="555"/>
      <c r="L21" s="371" t="s">
        <v>210</v>
      </c>
      <c r="M21" s="372" t="s">
        <v>221</v>
      </c>
      <c r="N21" s="516" t="s">
        <v>504</v>
      </c>
      <c r="O21" s="516"/>
      <c r="P21" s="371" t="s">
        <v>822</v>
      </c>
      <c r="Q21" s="517">
        <v>67200</v>
      </c>
      <c r="R21" s="517"/>
    </row>
    <row r="22" spans="2:18" ht="90.75" customHeight="1" x14ac:dyDescent="0.25">
      <c r="B22" s="515" t="s">
        <v>832</v>
      </c>
      <c r="C22" s="515"/>
      <c r="D22" s="515"/>
      <c r="E22" s="515"/>
      <c r="F22" s="515"/>
      <c r="G22" s="515"/>
      <c r="H22" s="553" t="s">
        <v>822</v>
      </c>
      <c r="I22" s="554"/>
      <c r="J22" s="554"/>
      <c r="K22" s="555"/>
      <c r="L22" s="371" t="s">
        <v>210</v>
      </c>
      <c r="M22" s="372" t="s">
        <v>221</v>
      </c>
      <c r="N22" s="516" t="s">
        <v>505</v>
      </c>
      <c r="O22" s="516"/>
      <c r="P22" s="364"/>
      <c r="Q22" s="517">
        <v>8988.9599999999991</v>
      </c>
      <c r="R22" s="517"/>
    </row>
    <row r="23" spans="2:18" ht="34.5" customHeight="1" x14ac:dyDescent="0.25">
      <c r="B23" s="515" t="s">
        <v>830</v>
      </c>
      <c r="C23" s="515"/>
      <c r="D23" s="515"/>
      <c r="E23" s="515"/>
      <c r="F23" s="515"/>
      <c r="G23" s="515"/>
      <c r="H23" s="553" t="s">
        <v>822</v>
      </c>
      <c r="I23" s="554"/>
      <c r="J23" s="554"/>
      <c r="K23" s="555"/>
      <c r="L23" s="371" t="s">
        <v>210</v>
      </c>
      <c r="M23" s="372" t="s">
        <v>221</v>
      </c>
      <c r="N23" s="516" t="s">
        <v>505</v>
      </c>
      <c r="O23" s="516"/>
      <c r="P23" s="371" t="s">
        <v>739</v>
      </c>
      <c r="Q23" s="517">
        <v>8988.9599999999991</v>
      </c>
      <c r="R23" s="517"/>
    </row>
    <row r="24" spans="2:18" ht="15" customHeight="1" x14ac:dyDescent="0.25">
      <c r="B24" s="515" t="s">
        <v>839</v>
      </c>
      <c r="C24" s="515"/>
      <c r="D24" s="515"/>
      <c r="E24" s="515"/>
      <c r="F24" s="515"/>
      <c r="G24" s="515"/>
      <c r="H24" s="553" t="s">
        <v>822</v>
      </c>
      <c r="I24" s="554"/>
      <c r="J24" s="554"/>
      <c r="K24" s="555"/>
      <c r="L24" s="371" t="s">
        <v>210</v>
      </c>
      <c r="M24" s="372" t="s">
        <v>221</v>
      </c>
      <c r="N24" s="516" t="s">
        <v>840</v>
      </c>
      <c r="O24" s="516"/>
      <c r="P24" s="371"/>
      <c r="Q24" s="517">
        <v>164684.76999999999</v>
      </c>
      <c r="R24" s="517"/>
    </row>
    <row r="25" spans="2:18" ht="23.25" customHeight="1" x14ac:dyDescent="0.25">
      <c r="B25" s="515" t="s">
        <v>841</v>
      </c>
      <c r="C25" s="515"/>
      <c r="D25" s="515"/>
      <c r="E25" s="515"/>
      <c r="F25" s="515"/>
      <c r="G25" s="515"/>
      <c r="H25" s="553" t="s">
        <v>822</v>
      </c>
      <c r="I25" s="554"/>
      <c r="J25" s="554"/>
      <c r="K25" s="555"/>
      <c r="L25" s="371" t="s">
        <v>210</v>
      </c>
      <c r="M25" s="372" t="s">
        <v>221</v>
      </c>
      <c r="N25" s="516" t="s">
        <v>842</v>
      </c>
      <c r="O25" s="516"/>
      <c r="P25" s="371"/>
      <c r="Q25" s="517">
        <v>164684.76999999999</v>
      </c>
      <c r="R25" s="517"/>
    </row>
    <row r="26" spans="2:18" ht="23.25" customHeight="1" x14ac:dyDescent="0.25">
      <c r="B26" s="515" t="s">
        <v>1074</v>
      </c>
      <c r="C26" s="515"/>
      <c r="D26" s="515"/>
      <c r="E26" s="515"/>
      <c r="F26" s="515"/>
      <c r="G26" s="515"/>
      <c r="H26" s="553" t="s">
        <v>822</v>
      </c>
      <c r="I26" s="554"/>
      <c r="J26" s="554"/>
      <c r="K26" s="555"/>
      <c r="L26" s="371" t="s">
        <v>210</v>
      </c>
      <c r="M26" s="372" t="s">
        <v>221</v>
      </c>
      <c r="N26" s="516" t="s">
        <v>1075</v>
      </c>
      <c r="O26" s="516"/>
      <c r="P26" s="364"/>
      <c r="Q26" s="517">
        <v>164684.76999999999</v>
      </c>
      <c r="R26" s="517"/>
    </row>
    <row r="27" spans="2:18" ht="23.25" customHeight="1" x14ac:dyDescent="0.25">
      <c r="B27" s="515" t="s">
        <v>828</v>
      </c>
      <c r="C27" s="515"/>
      <c r="D27" s="515"/>
      <c r="E27" s="515"/>
      <c r="F27" s="515"/>
      <c r="G27" s="515"/>
      <c r="H27" s="553" t="s">
        <v>822</v>
      </c>
      <c r="I27" s="554"/>
      <c r="J27" s="554"/>
      <c r="K27" s="555"/>
      <c r="L27" s="371" t="s">
        <v>210</v>
      </c>
      <c r="M27" s="372" t="s">
        <v>221</v>
      </c>
      <c r="N27" s="516" t="s">
        <v>1075</v>
      </c>
      <c r="O27" s="516"/>
      <c r="P27" s="371" t="s">
        <v>829</v>
      </c>
      <c r="Q27" s="517">
        <v>164684.76999999999</v>
      </c>
      <c r="R27" s="517"/>
    </row>
    <row r="28" spans="2:18" ht="15" customHeight="1" x14ac:dyDescent="0.25">
      <c r="B28" s="515" t="s">
        <v>229</v>
      </c>
      <c r="C28" s="515"/>
      <c r="D28" s="515"/>
      <c r="E28" s="515"/>
      <c r="F28" s="515"/>
      <c r="G28" s="515"/>
      <c r="H28" s="553" t="s">
        <v>822</v>
      </c>
      <c r="I28" s="554"/>
      <c r="J28" s="554"/>
      <c r="K28" s="555"/>
      <c r="L28" s="371" t="s">
        <v>213</v>
      </c>
      <c r="M28" s="371"/>
      <c r="N28" s="516"/>
      <c r="O28" s="516"/>
      <c r="P28" s="371"/>
      <c r="Q28" s="517">
        <v>1078472.51</v>
      </c>
      <c r="R28" s="517"/>
    </row>
    <row r="29" spans="2:18" ht="15" customHeight="1" x14ac:dyDescent="0.25">
      <c r="B29" s="515" t="s">
        <v>230</v>
      </c>
      <c r="C29" s="515"/>
      <c r="D29" s="515"/>
      <c r="E29" s="515"/>
      <c r="F29" s="515"/>
      <c r="G29" s="515"/>
      <c r="H29" s="553" t="s">
        <v>822</v>
      </c>
      <c r="I29" s="554"/>
      <c r="J29" s="554"/>
      <c r="K29" s="555"/>
      <c r="L29" s="371" t="s">
        <v>213</v>
      </c>
      <c r="M29" s="372" t="s">
        <v>215</v>
      </c>
      <c r="N29" s="516"/>
      <c r="O29" s="516"/>
      <c r="P29" s="371"/>
      <c r="Q29" s="517">
        <v>1078472.51</v>
      </c>
      <c r="R29" s="517"/>
    </row>
    <row r="30" spans="2:18" ht="15" customHeight="1" x14ac:dyDescent="0.25">
      <c r="B30" s="515" t="s">
        <v>839</v>
      </c>
      <c r="C30" s="515"/>
      <c r="D30" s="515"/>
      <c r="E30" s="515"/>
      <c r="F30" s="515"/>
      <c r="G30" s="515"/>
      <c r="H30" s="553" t="s">
        <v>822</v>
      </c>
      <c r="I30" s="554"/>
      <c r="J30" s="554"/>
      <c r="K30" s="555"/>
      <c r="L30" s="371" t="s">
        <v>213</v>
      </c>
      <c r="M30" s="372" t="s">
        <v>215</v>
      </c>
      <c r="N30" s="516" t="s">
        <v>840</v>
      </c>
      <c r="O30" s="516"/>
      <c r="P30" s="371"/>
      <c r="Q30" s="517">
        <v>1078472.51</v>
      </c>
      <c r="R30" s="517"/>
    </row>
    <row r="31" spans="2:18" ht="23.25" customHeight="1" x14ac:dyDescent="0.25">
      <c r="B31" s="515" t="s">
        <v>841</v>
      </c>
      <c r="C31" s="515"/>
      <c r="D31" s="515"/>
      <c r="E31" s="515"/>
      <c r="F31" s="515"/>
      <c r="G31" s="515"/>
      <c r="H31" s="553" t="s">
        <v>822</v>
      </c>
      <c r="I31" s="554"/>
      <c r="J31" s="554"/>
      <c r="K31" s="555"/>
      <c r="L31" s="371" t="s">
        <v>213</v>
      </c>
      <c r="M31" s="372" t="s">
        <v>215</v>
      </c>
      <c r="N31" s="516" t="s">
        <v>842</v>
      </c>
      <c r="O31" s="516"/>
      <c r="P31" s="371"/>
      <c r="Q31" s="517">
        <v>1078472.51</v>
      </c>
      <c r="R31" s="517"/>
    </row>
    <row r="32" spans="2:18" ht="45.75" customHeight="1" x14ac:dyDescent="0.25">
      <c r="B32" s="515" t="s">
        <v>1028</v>
      </c>
      <c r="C32" s="515"/>
      <c r="D32" s="515"/>
      <c r="E32" s="515"/>
      <c r="F32" s="515"/>
      <c r="G32" s="515"/>
      <c r="H32" s="553" t="s">
        <v>822</v>
      </c>
      <c r="I32" s="554"/>
      <c r="J32" s="554"/>
      <c r="K32" s="555"/>
      <c r="L32" s="371" t="s">
        <v>213</v>
      </c>
      <c r="M32" s="372" t="s">
        <v>215</v>
      </c>
      <c r="N32" s="516" t="s">
        <v>1029</v>
      </c>
      <c r="O32" s="516"/>
      <c r="P32" s="364"/>
      <c r="Q32" s="517">
        <v>1078472.51</v>
      </c>
      <c r="R32" s="517"/>
    </row>
    <row r="33" spans="2:18" ht="15" customHeight="1" x14ac:dyDescent="0.25">
      <c r="B33" s="515" t="s">
        <v>1030</v>
      </c>
      <c r="C33" s="515"/>
      <c r="D33" s="515"/>
      <c r="E33" s="515"/>
      <c r="F33" s="515"/>
      <c r="G33" s="515"/>
      <c r="H33" s="553" t="s">
        <v>822</v>
      </c>
      <c r="I33" s="554"/>
      <c r="J33" s="554"/>
      <c r="K33" s="555"/>
      <c r="L33" s="371" t="s">
        <v>213</v>
      </c>
      <c r="M33" s="372" t="s">
        <v>215</v>
      </c>
      <c r="N33" s="516" t="s">
        <v>1029</v>
      </c>
      <c r="O33" s="516"/>
      <c r="P33" s="371" t="s">
        <v>1031</v>
      </c>
      <c r="Q33" s="517">
        <v>1078472.51</v>
      </c>
      <c r="R33" s="517"/>
    </row>
    <row r="34" spans="2:18" ht="15" customHeight="1" x14ac:dyDescent="0.25">
      <c r="B34" s="515" t="s">
        <v>253</v>
      </c>
      <c r="C34" s="515"/>
      <c r="D34" s="515"/>
      <c r="E34" s="515"/>
      <c r="F34" s="515"/>
      <c r="G34" s="515"/>
      <c r="H34" s="553" t="s">
        <v>822</v>
      </c>
      <c r="I34" s="554"/>
      <c r="J34" s="554"/>
      <c r="K34" s="555"/>
      <c r="L34" s="371" t="s">
        <v>223</v>
      </c>
      <c r="M34" s="371"/>
      <c r="N34" s="516"/>
      <c r="O34" s="516"/>
      <c r="P34" s="371"/>
      <c r="Q34" s="517">
        <v>46535691.380000003</v>
      </c>
      <c r="R34" s="517"/>
    </row>
    <row r="35" spans="2:18" ht="15" customHeight="1" x14ac:dyDescent="0.25">
      <c r="B35" s="515" t="s">
        <v>255</v>
      </c>
      <c r="C35" s="515"/>
      <c r="D35" s="515"/>
      <c r="E35" s="515"/>
      <c r="F35" s="515"/>
      <c r="G35" s="515"/>
      <c r="H35" s="553" t="s">
        <v>822</v>
      </c>
      <c r="I35" s="554"/>
      <c r="J35" s="554"/>
      <c r="K35" s="555"/>
      <c r="L35" s="371" t="s">
        <v>223</v>
      </c>
      <c r="M35" s="372" t="s">
        <v>213</v>
      </c>
      <c r="N35" s="516"/>
      <c r="O35" s="516"/>
      <c r="P35" s="371"/>
      <c r="Q35" s="517">
        <v>14694458.460000001</v>
      </c>
      <c r="R35" s="517"/>
    </row>
    <row r="36" spans="2:18" ht="23.25" customHeight="1" x14ac:dyDescent="0.25">
      <c r="B36" s="515" t="s">
        <v>833</v>
      </c>
      <c r="C36" s="515"/>
      <c r="D36" s="515"/>
      <c r="E36" s="515"/>
      <c r="F36" s="515"/>
      <c r="G36" s="515"/>
      <c r="H36" s="553" t="s">
        <v>822</v>
      </c>
      <c r="I36" s="554"/>
      <c r="J36" s="554"/>
      <c r="K36" s="555"/>
      <c r="L36" s="371" t="s">
        <v>223</v>
      </c>
      <c r="M36" s="372" t="s">
        <v>213</v>
      </c>
      <c r="N36" s="516" t="s">
        <v>834</v>
      </c>
      <c r="O36" s="516"/>
      <c r="P36" s="371"/>
      <c r="Q36" s="517">
        <v>470933.13</v>
      </c>
      <c r="R36" s="517"/>
    </row>
    <row r="37" spans="2:18" ht="23.25" customHeight="1" x14ac:dyDescent="0.25">
      <c r="B37" s="515" t="s">
        <v>835</v>
      </c>
      <c r="C37" s="515"/>
      <c r="D37" s="515"/>
      <c r="E37" s="515"/>
      <c r="F37" s="515"/>
      <c r="G37" s="515"/>
      <c r="H37" s="553" t="s">
        <v>822</v>
      </c>
      <c r="I37" s="554"/>
      <c r="J37" s="554"/>
      <c r="K37" s="555"/>
      <c r="L37" s="371" t="s">
        <v>223</v>
      </c>
      <c r="M37" s="372" t="s">
        <v>213</v>
      </c>
      <c r="N37" s="516" t="s">
        <v>836</v>
      </c>
      <c r="O37" s="516"/>
      <c r="P37" s="371"/>
      <c r="Q37" s="517">
        <v>470933.13</v>
      </c>
      <c r="R37" s="517"/>
    </row>
    <row r="38" spans="2:18" ht="102" customHeight="1" x14ac:dyDescent="0.25">
      <c r="B38" s="515" t="s">
        <v>506</v>
      </c>
      <c r="C38" s="515"/>
      <c r="D38" s="515"/>
      <c r="E38" s="515"/>
      <c r="F38" s="515"/>
      <c r="G38" s="515"/>
      <c r="H38" s="553" t="s">
        <v>822</v>
      </c>
      <c r="I38" s="554"/>
      <c r="J38" s="554"/>
      <c r="K38" s="555"/>
      <c r="L38" s="371" t="s">
        <v>223</v>
      </c>
      <c r="M38" s="372" t="s">
        <v>213</v>
      </c>
      <c r="N38" s="516" t="s">
        <v>507</v>
      </c>
      <c r="O38" s="516"/>
      <c r="P38" s="364"/>
      <c r="Q38" s="517">
        <v>470933.13</v>
      </c>
      <c r="R38" s="517"/>
    </row>
    <row r="39" spans="2:18" ht="45.75" customHeight="1" x14ac:dyDescent="0.25">
      <c r="B39" s="515" t="s">
        <v>837</v>
      </c>
      <c r="C39" s="515"/>
      <c r="D39" s="515"/>
      <c r="E39" s="515"/>
      <c r="F39" s="515"/>
      <c r="G39" s="515"/>
      <c r="H39" s="553" t="s">
        <v>822</v>
      </c>
      <c r="I39" s="554"/>
      <c r="J39" s="554"/>
      <c r="K39" s="555"/>
      <c r="L39" s="371" t="s">
        <v>223</v>
      </c>
      <c r="M39" s="372" t="s">
        <v>213</v>
      </c>
      <c r="N39" s="516" t="s">
        <v>507</v>
      </c>
      <c r="O39" s="516"/>
      <c r="P39" s="371" t="s">
        <v>838</v>
      </c>
      <c r="Q39" s="517">
        <v>470933.13</v>
      </c>
      <c r="R39" s="517"/>
    </row>
    <row r="40" spans="2:18" ht="15" customHeight="1" x14ac:dyDescent="0.25">
      <c r="B40" s="515" t="s">
        <v>839</v>
      </c>
      <c r="C40" s="515"/>
      <c r="D40" s="515"/>
      <c r="E40" s="515"/>
      <c r="F40" s="515"/>
      <c r="G40" s="515"/>
      <c r="H40" s="553" t="s">
        <v>822</v>
      </c>
      <c r="I40" s="554"/>
      <c r="J40" s="554"/>
      <c r="K40" s="555"/>
      <c r="L40" s="371" t="s">
        <v>223</v>
      </c>
      <c r="M40" s="372" t="s">
        <v>213</v>
      </c>
      <c r="N40" s="516" t="s">
        <v>840</v>
      </c>
      <c r="O40" s="516"/>
      <c r="P40" s="371"/>
      <c r="Q40" s="517">
        <v>14223525.33</v>
      </c>
      <c r="R40" s="517"/>
    </row>
    <row r="41" spans="2:18" ht="23.25" customHeight="1" x14ac:dyDescent="0.25">
      <c r="B41" s="515" t="s">
        <v>841</v>
      </c>
      <c r="C41" s="515"/>
      <c r="D41" s="515"/>
      <c r="E41" s="515"/>
      <c r="F41" s="515"/>
      <c r="G41" s="515"/>
      <c r="H41" s="553" t="s">
        <v>822</v>
      </c>
      <c r="I41" s="554"/>
      <c r="J41" s="554"/>
      <c r="K41" s="555"/>
      <c r="L41" s="371" t="s">
        <v>223</v>
      </c>
      <c r="M41" s="372" t="s">
        <v>213</v>
      </c>
      <c r="N41" s="516" t="s">
        <v>842</v>
      </c>
      <c r="O41" s="516"/>
      <c r="P41" s="371"/>
      <c r="Q41" s="517">
        <v>14223525.33</v>
      </c>
      <c r="R41" s="517"/>
    </row>
    <row r="42" spans="2:18" ht="57" customHeight="1" x14ac:dyDescent="0.25">
      <c r="B42" s="515" t="s">
        <v>508</v>
      </c>
      <c r="C42" s="515"/>
      <c r="D42" s="515"/>
      <c r="E42" s="515"/>
      <c r="F42" s="515"/>
      <c r="G42" s="515"/>
      <c r="H42" s="553" t="s">
        <v>822</v>
      </c>
      <c r="I42" s="554"/>
      <c r="J42" s="554"/>
      <c r="K42" s="555"/>
      <c r="L42" s="371" t="s">
        <v>223</v>
      </c>
      <c r="M42" s="372" t="s">
        <v>213</v>
      </c>
      <c r="N42" s="516" t="s">
        <v>509</v>
      </c>
      <c r="O42" s="516"/>
      <c r="P42" s="364"/>
      <c r="Q42" s="517">
        <v>14223525.33</v>
      </c>
      <c r="R42" s="517"/>
    </row>
    <row r="43" spans="2:18" ht="45.75" customHeight="1" x14ac:dyDescent="0.25">
      <c r="B43" s="515" t="s">
        <v>837</v>
      </c>
      <c r="C43" s="515"/>
      <c r="D43" s="515"/>
      <c r="E43" s="515"/>
      <c r="F43" s="515"/>
      <c r="G43" s="515"/>
      <c r="H43" s="553" t="s">
        <v>822</v>
      </c>
      <c r="I43" s="554"/>
      <c r="J43" s="554"/>
      <c r="K43" s="555"/>
      <c r="L43" s="371" t="s">
        <v>223</v>
      </c>
      <c r="M43" s="372" t="s">
        <v>213</v>
      </c>
      <c r="N43" s="516" t="s">
        <v>509</v>
      </c>
      <c r="O43" s="516"/>
      <c r="P43" s="371" t="s">
        <v>838</v>
      </c>
      <c r="Q43" s="517">
        <v>14223525.33</v>
      </c>
      <c r="R43" s="517"/>
    </row>
    <row r="44" spans="2:18" ht="15" customHeight="1" x14ac:dyDescent="0.25">
      <c r="B44" s="515" t="s">
        <v>259</v>
      </c>
      <c r="C44" s="515"/>
      <c r="D44" s="515"/>
      <c r="E44" s="515"/>
      <c r="F44" s="515"/>
      <c r="G44" s="515"/>
      <c r="H44" s="553" t="s">
        <v>822</v>
      </c>
      <c r="I44" s="554"/>
      <c r="J44" s="554"/>
      <c r="K44" s="555"/>
      <c r="L44" s="371" t="s">
        <v>223</v>
      </c>
      <c r="M44" s="372" t="s">
        <v>234</v>
      </c>
      <c r="N44" s="516"/>
      <c r="O44" s="516"/>
      <c r="P44" s="371"/>
      <c r="Q44" s="517">
        <v>31841232.920000002</v>
      </c>
      <c r="R44" s="517"/>
    </row>
    <row r="45" spans="2:18" ht="23.25" customHeight="1" x14ac:dyDescent="0.25">
      <c r="B45" s="515" t="s">
        <v>833</v>
      </c>
      <c r="C45" s="515"/>
      <c r="D45" s="515"/>
      <c r="E45" s="515"/>
      <c r="F45" s="515"/>
      <c r="G45" s="515"/>
      <c r="H45" s="553" t="s">
        <v>822</v>
      </c>
      <c r="I45" s="554"/>
      <c r="J45" s="554"/>
      <c r="K45" s="555"/>
      <c r="L45" s="371" t="s">
        <v>223</v>
      </c>
      <c r="M45" s="372" t="s">
        <v>234</v>
      </c>
      <c r="N45" s="516" t="s">
        <v>834</v>
      </c>
      <c r="O45" s="516"/>
      <c r="P45" s="371"/>
      <c r="Q45" s="517">
        <v>31841232.920000002</v>
      </c>
      <c r="R45" s="517"/>
    </row>
    <row r="46" spans="2:18" ht="23.25" customHeight="1" x14ac:dyDescent="0.25">
      <c r="B46" s="515" t="s">
        <v>843</v>
      </c>
      <c r="C46" s="515"/>
      <c r="D46" s="515"/>
      <c r="E46" s="515"/>
      <c r="F46" s="515"/>
      <c r="G46" s="515"/>
      <c r="H46" s="553" t="s">
        <v>822</v>
      </c>
      <c r="I46" s="554"/>
      <c r="J46" s="554"/>
      <c r="K46" s="555"/>
      <c r="L46" s="371" t="s">
        <v>223</v>
      </c>
      <c r="M46" s="372" t="s">
        <v>234</v>
      </c>
      <c r="N46" s="516" t="s">
        <v>844</v>
      </c>
      <c r="O46" s="516"/>
      <c r="P46" s="371"/>
      <c r="Q46" s="517">
        <v>26527128</v>
      </c>
      <c r="R46" s="517"/>
    </row>
    <row r="47" spans="2:18" ht="102" customHeight="1" x14ac:dyDescent="0.25">
      <c r="B47" s="515" t="s">
        <v>627</v>
      </c>
      <c r="C47" s="515"/>
      <c r="D47" s="515"/>
      <c r="E47" s="515"/>
      <c r="F47" s="515"/>
      <c r="G47" s="515"/>
      <c r="H47" s="553" t="s">
        <v>822</v>
      </c>
      <c r="I47" s="554"/>
      <c r="J47" s="554"/>
      <c r="K47" s="555"/>
      <c r="L47" s="371" t="s">
        <v>223</v>
      </c>
      <c r="M47" s="372" t="s">
        <v>234</v>
      </c>
      <c r="N47" s="516" t="s">
        <v>628</v>
      </c>
      <c r="O47" s="516"/>
      <c r="P47" s="364"/>
      <c r="Q47" s="517">
        <v>26527128</v>
      </c>
      <c r="R47" s="517"/>
    </row>
    <row r="48" spans="2:18" ht="23.25" customHeight="1" x14ac:dyDescent="0.25">
      <c r="B48" s="515" t="s">
        <v>845</v>
      </c>
      <c r="C48" s="515"/>
      <c r="D48" s="515"/>
      <c r="E48" s="515"/>
      <c r="F48" s="515"/>
      <c r="G48" s="515"/>
      <c r="H48" s="553" t="s">
        <v>822</v>
      </c>
      <c r="I48" s="554"/>
      <c r="J48" s="554"/>
      <c r="K48" s="555"/>
      <c r="L48" s="371" t="s">
        <v>223</v>
      </c>
      <c r="M48" s="372" t="s">
        <v>234</v>
      </c>
      <c r="N48" s="516" t="s">
        <v>628</v>
      </c>
      <c r="O48" s="516"/>
      <c r="P48" s="371" t="s">
        <v>846</v>
      </c>
      <c r="Q48" s="517">
        <v>22849354</v>
      </c>
      <c r="R48" s="517"/>
    </row>
    <row r="49" spans="2:18" ht="34.5" customHeight="1" x14ac:dyDescent="0.25">
      <c r="B49" s="515" t="s">
        <v>830</v>
      </c>
      <c r="C49" s="515"/>
      <c r="D49" s="515"/>
      <c r="E49" s="515"/>
      <c r="F49" s="515"/>
      <c r="G49" s="515"/>
      <c r="H49" s="553" t="s">
        <v>822</v>
      </c>
      <c r="I49" s="554"/>
      <c r="J49" s="554"/>
      <c r="K49" s="555"/>
      <c r="L49" s="371" t="s">
        <v>223</v>
      </c>
      <c r="M49" s="372" t="s">
        <v>234</v>
      </c>
      <c r="N49" s="516" t="s">
        <v>628</v>
      </c>
      <c r="O49" s="516"/>
      <c r="P49" s="371" t="s">
        <v>739</v>
      </c>
      <c r="Q49" s="517">
        <v>3638074</v>
      </c>
      <c r="R49" s="517"/>
    </row>
    <row r="50" spans="2:18" ht="15" customHeight="1" x14ac:dyDescent="0.25">
      <c r="B50" s="515" t="s">
        <v>831</v>
      </c>
      <c r="C50" s="515"/>
      <c r="D50" s="515"/>
      <c r="E50" s="515"/>
      <c r="F50" s="515"/>
      <c r="G50" s="515"/>
      <c r="H50" s="553" t="s">
        <v>822</v>
      </c>
      <c r="I50" s="554"/>
      <c r="J50" s="554"/>
      <c r="K50" s="555"/>
      <c r="L50" s="371" t="s">
        <v>223</v>
      </c>
      <c r="M50" s="372" t="s">
        <v>234</v>
      </c>
      <c r="N50" s="516" t="s">
        <v>628</v>
      </c>
      <c r="O50" s="516"/>
      <c r="P50" s="371" t="s">
        <v>822</v>
      </c>
      <c r="Q50" s="517">
        <v>39700</v>
      </c>
      <c r="R50" s="517"/>
    </row>
    <row r="51" spans="2:18" ht="34.5" customHeight="1" x14ac:dyDescent="0.25">
      <c r="B51" s="515" t="s">
        <v>609</v>
      </c>
      <c r="C51" s="515"/>
      <c r="D51" s="515"/>
      <c r="E51" s="515"/>
      <c r="F51" s="515"/>
      <c r="G51" s="515"/>
      <c r="H51" s="553" t="s">
        <v>822</v>
      </c>
      <c r="I51" s="554"/>
      <c r="J51" s="554"/>
      <c r="K51" s="555"/>
      <c r="L51" s="371" t="s">
        <v>223</v>
      </c>
      <c r="M51" s="372" t="s">
        <v>234</v>
      </c>
      <c r="N51" s="516" t="s">
        <v>847</v>
      </c>
      <c r="O51" s="516"/>
      <c r="P51" s="371"/>
      <c r="Q51" s="517">
        <v>5314104.92</v>
      </c>
      <c r="R51" s="517"/>
    </row>
    <row r="52" spans="2:18" ht="34.5" customHeight="1" x14ac:dyDescent="0.25">
      <c r="B52" s="515" t="s">
        <v>609</v>
      </c>
      <c r="C52" s="515"/>
      <c r="D52" s="515"/>
      <c r="E52" s="515"/>
      <c r="F52" s="515"/>
      <c r="G52" s="515"/>
      <c r="H52" s="553" t="s">
        <v>822</v>
      </c>
      <c r="I52" s="554"/>
      <c r="J52" s="554"/>
      <c r="K52" s="555"/>
      <c r="L52" s="371" t="s">
        <v>223</v>
      </c>
      <c r="M52" s="372" t="s">
        <v>234</v>
      </c>
      <c r="N52" s="516" t="s">
        <v>610</v>
      </c>
      <c r="O52" s="516"/>
      <c r="P52" s="364"/>
      <c r="Q52" s="517">
        <v>5314104.92</v>
      </c>
      <c r="R52" s="517"/>
    </row>
    <row r="53" spans="2:18" ht="23.25" customHeight="1" x14ac:dyDescent="0.25">
      <c r="B53" s="515" t="s">
        <v>845</v>
      </c>
      <c r="C53" s="515"/>
      <c r="D53" s="515"/>
      <c r="E53" s="515"/>
      <c r="F53" s="515"/>
      <c r="G53" s="515"/>
      <c r="H53" s="553" t="s">
        <v>822</v>
      </c>
      <c r="I53" s="554"/>
      <c r="J53" s="554"/>
      <c r="K53" s="555"/>
      <c r="L53" s="371" t="s">
        <v>223</v>
      </c>
      <c r="M53" s="372" t="s">
        <v>234</v>
      </c>
      <c r="N53" s="516" t="s">
        <v>610</v>
      </c>
      <c r="O53" s="516"/>
      <c r="P53" s="371" t="s">
        <v>846</v>
      </c>
      <c r="Q53" s="517">
        <v>5313804.92</v>
      </c>
      <c r="R53" s="517"/>
    </row>
    <row r="54" spans="2:18" ht="15" customHeight="1" x14ac:dyDescent="0.25">
      <c r="B54" s="515" t="s">
        <v>831</v>
      </c>
      <c r="C54" s="515"/>
      <c r="D54" s="515"/>
      <c r="E54" s="515"/>
      <c r="F54" s="515"/>
      <c r="G54" s="515"/>
      <c r="H54" s="553" t="s">
        <v>822</v>
      </c>
      <c r="I54" s="554"/>
      <c r="J54" s="554"/>
      <c r="K54" s="555"/>
      <c r="L54" s="371" t="s">
        <v>223</v>
      </c>
      <c r="M54" s="372" t="s">
        <v>234</v>
      </c>
      <c r="N54" s="516" t="s">
        <v>610</v>
      </c>
      <c r="O54" s="516"/>
      <c r="P54" s="371" t="s">
        <v>822</v>
      </c>
      <c r="Q54" s="517">
        <v>300</v>
      </c>
      <c r="R54" s="517"/>
    </row>
    <row r="55" spans="2:18" ht="15" customHeight="1" x14ac:dyDescent="0.25">
      <c r="B55" s="515" t="s">
        <v>269</v>
      </c>
      <c r="C55" s="515"/>
      <c r="D55" s="515"/>
      <c r="E55" s="515"/>
      <c r="F55" s="515"/>
      <c r="G55" s="515"/>
      <c r="H55" s="553" t="s">
        <v>822</v>
      </c>
      <c r="I55" s="554"/>
      <c r="J55" s="554"/>
      <c r="K55" s="555"/>
      <c r="L55" s="371" t="s">
        <v>243</v>
      </c>
      <c r="M55" s="371"/>
      <c r="N55" s="516"/>
      <c r="O55" s="516"/>
      <c r="P55" s="371"/>
      <c r="Q55" s="517">
        <v>1000000</v>
      </c>
      <c r="R55" s="517"/>
    </row>
    <row r="56" spans="2:18" ht="15" customHeight="1" x14ac:dyDescent="0.25">
      <c r="B56" s="515" t="s">
        <v>271</v>
      </c>
      <c r="C56" s="515"/>
      <c r="D56" s="515"/>
      <c r="E56" s="515"/>
      <c r="F56" s="515"/>
      <c r="G56" s="515"/>
      <c r="H56" s="553" t="s">
        <v>822</v>
      </c>
      <c r="I56" s="554"/>
      <c r="J56" s="554"/>
      <c r="K56" s="555"/>
      <c r="L56" s="371" t="s">
        <v>243</v>
      </c>
      <c r="M56" s="372" t="s">
        <v>215</v>
      </c>
      <c r="N56" s="516"/>
      <c r="O56" s="516"/>
      <c r="P56" s="371"/>
      <c r="Q56" s="517">
        <v>1000000</v>
      </c>
      <c r="R56" s="517"/>
    </row>
    <row r="57" spans="2:18" ht="15" customHeight="1" x14ac:dyDescent="0.25">
      <c r="B57" s="515" t="s">
        <v>839</v>
      </c>
      <c r="C57" s="515"/>
      <c r="D57" s="515"/>
      <c r="E57" s="515"/>
      <c r="F57" s="515"/>
      <c r="G57" s="515"/>
      <c r="H57" s="553" t="s">
        <v>822</v>
      </c>
      <c r="I57" s="554"/>
      <c r="J57" s="554"/>
      <c r="K57" s="555"/>
      <c r="L57" s="371" t="s">
        <v>243</v>
      </c>
      <c r="M57" s="372" t="s">
        <v>215</v>
      </c>
      <c r="N57" s="516" t="s">
        <v>840</v>
      </c>
      <c r="O57" s="516"/>
      <c r="P57" s="371"/>
      <c r="Q57" s="517">
        <v>1000000</v>
      </c>
      <c r="R57" s="517"/>
    </row>
    <row r="58" spans="2:18" ht="23.25" customHeight="1" x14ac:dyDescent="0.25">
      <c r="B58" s="515" t="s">
        <v>841</v>
      </c>
      <c r="C58" s="515"/>
      <c r="D58" s="515"/>
      <c r="E58" s="515"/>
      <c r="F58" s="515"/>
      <c r="G58" s="515"/>
      <c r="H58" s="553" t="s">
        <v>822</v>
      </c>
      <c r="I58" s="554"/>
      <c r="J58" s="554"/>
      <c r="K58" s="555"/>
      <c r="L58" s="371" t="s">
        <v>243</v>
      </c>
      <c r="M58" s="372" t="s">
        <v>215</v>
      </c>
      <c r="N58" s="516" t="s">
        <v>842</v>
      </c>
      <c r="O58" s="516"/>
      <c r="P58" s="371"/>
      <c r="Q58" s="517">
        <v>1000000</v>
      </c>
      <c r="R58" s="517"/>
    </row>
    <row r="59" spans="2:18" ht="34.5" customHeight="1" x14ac:dyDescent="0.25">
      <c r="B59" s="515" t="s">
        <v>512</v>
      </c>
      <c r="C59" s="515"/>
      <c r="D59" s="515"/>
      <c r="E59" s="515"/>
      <c r="F59" s="515"/>
      <c r="G59" s="515"/>
      <c r="H59" s="553" t="s">
        <v>822</v>
      </c>
      <c r="I59" s="554"/>
      <c r="J59" s="554"/>
      <c r="K59" s="555"/>
      <c r="L59" s="371" t="s">
        <v>243</v>
      </c>
      <c r="M59" s="372" t="s">
        <v>215</v>
      </c>
      <c r="N59" s="516" t="s">
        <v>513</v>
      </c>
      <c r="O59" s="516"/>
      <c r="P59" s="364"/>
      <c r="Q59" s="517">
        <v>1000000</v>
      </c>
      <c r="R59" s="517"/>
    </row>
    <row r="60" spans="2:18" ht="23.25" customHeight="1" x14ac:dyDescent="0.25">
      <c r="B60" s="515" t="s">
        <v>1006</v>
      </c>
      <c r="C60" s="515"/>
      <c r="D60" s="515"/>
      <c r="E60" s="515"/>
      <c r="F60" s="515"/>
      <c r="G60" s="515"/>
      <c r="H60" s="553" t="s">
        <v>822</v>
      </c>
      <c r="I60" s="554"/>
      <c r="J60" s="554"/>
      <c r="K60" s="555"/>
      <c r="L60" s="371" t="s">
        <v>243</v>
      </c>
      <c r="M60" s="372" t="s">
        <v>215</v>
      </c>
      <c r="N60" s="516" t="s">
        <v>513</v>
      </c>
      <c r="O60" s="516"/>
      <c r="P60" s="371" t="s">
        <v>732</v>
      </c>
      <c r="Q60" s="517">
        <v>1000000</v>
      </c>
      <c r="R60" s="517"/>
    </row>
    <row r="61" spans="2:18" ht="34.5" customHeight="1" x14ac:dyDescent="0.25">
      <c r="B61" s="515" t="s">
        <v>850</v>
      </c>
      <c r="C61" s="515"/>
      <c r="D61" s="515"/>
      <c r="E61" s="515"/>
      <c r="F61" s="515"/>
      <c r="G61" s="515"/>
      <c r="H61" s="553" t="s">
        <v>822</v>
      </c>
      <c r="I61" s="554"/>
      <c r="J61" s="554"/>
      <c r="K61" s="555"/>
      <c r="L61" s="371" t="s">
        <v>236</v>
      </c>
      <c r="M61" s="371"/>
      <c r="N61" s="516"/>
      <c r="O61" s="516"/>
      <c r="P61" s="371"/>
      <c r="Q61" s="517">
        <v>7605815</v>
      </c>
      <c r="R61" s="517"/>
    </row>
    <row r="62" spans="2:18" ht="34.5" customHeight="1" x14ac:dyDescent="0.25">
      <c r="B62" s="515" t="s">
        <v>277</v>
      </c>
      <c r="C62" s="515"/>
      <c r="D62" s="515"/>
      <c r="E62" s="515"/>
      <c r="F62" s="515"/>
      <c r="G62" s="515"/>
      <c r="H62" s="553" t="s">
        <v>822</v>
      </c>
      <c r="I62" s="554"/>
      <c r="J62" s="554"/>
      <c r="K62" s="555"/>
      <c r="L62" s="371" t="s">
        <v>236</v>
      </c>
      <c r="M62" s="372" t="s">
        <v>210</v>
      </c>
      <c r="N62" s="516"/>
      <c r="O62" s="516"/>
      <c r="P62" s="371"/>
      <c r="Q62" s="517">
        <v>6919815</v>
      </c>
      <c r="R62" s="517"/>
    </row>
    <row r="63" spans="2:18" ht="23.25" customHeight="1" x14ac:dyDescent="0.25">
      <c r="B63" s="515" t="s">
        <v>824</v>
      </c>
      <c r="C63" s="515"/>
      <c r="D63" s="515"/>
      <c r="E63" s="515"/>
      <c r="F63" s="515"/>
      <c r="G63" s="515"/>
      <c r="H63" s="553" t="s">
        <v>822</v>
      </c>
      <c r="I63" s="554"/>
      <c r="J63" s="554"/>
      <c r="K63" s="555"/>
      <c r="L63" s="371" t="s">
        <v>236</v>
      </c>
      <c r="M63" s="372" t="s">
        <v>210</v>
      </c>
      <c r="N63" s="516" t="s">
        <v>825</v>
      </c>
      <c r="O63" s="516"/>
      <c r="P63" s="371"/>
      <c r="Q63" s="517">
        <v>6919815</v>
      </c>
      <c r="R63" s="517"/>
    </row>
    <row r="64" spans="2:18" ht="45.75" customHeight="1" x14ac:dyDescent="0.25">
      <c r="B64" s="515" t="s">
        <v>851</v>
      </c>
      <c r="C64" s="515"/>
      <c r="D64" s="515"/>
      <c r="E64" s="515"/>
      <c r="F64" s="515"/>
      <c r="G64" s="515"/>
      <c r="H64" s="553" t="s">
        <v>822</v>
      </c>
      <c r="I64" s="554"/>
      <c r="J64" s="554"/>
      <c r="K64" s="555"/>
      <c r="L64" s="371" t="s">
        <v>236</v>
      </c>
      <c r="M64" s="372" t="s">
        <v>210</v>
      </c>
      <c r="N64" s="516" t="s">
        <v>852</v>
      </c>
      <c r="O64" s="516"/>
      <c r="P64" s="371"/>
      <c r="Q64" s="517">
        <v>6919815</v>
      </c>
      <c r="R64" s="517"/>
    </row>
    <row r="65" spans="2:18" ht="79.5" customHeight="1" x14ac:dyDescent="0.25">
      <c r="B65" s="515" t="s">
        <v>853</v>
      </c>
      <c r="C65" s="515"/>
      <c r="D65" s="515"/>
      <c r="E65" s="515"/>
      <c r="F65" s="515"/>
      <c r="G65" s="515"/>
      <c r="H65" s="553" t="s">
        <v>822</v>
      </c>
      <c r="I65" s="554"/>
      <c r="J65" s="554"/>
      <c r="K65" s="555"/>
      <c r="L65" s="371" t="s">
        <v>236</v>
      </c>
      <c r="M65" s="372" t="s">
        <v>210</v>
      </c>
      <c r="N65" s="516" t="s">
        <v>514</v>
      </c>
      <c r="O65" s="516"/>
      <c r="P65" s="364"/>
      <c r="Q65" s="517">
        <v>6919815</v>
      </c>
      <c r="R65" s="517"/>
    </row>
    <row r="66" spans="2:18" ht="15" customHeight="1" x14ac:dyDescent="0.25">
      <c r="B66" s="515" t="s">
        <v>854</v>
      </c>
      <c r="C66" s="515"/>
      <c r="D66" s="515"/>
      <c r="E66" s="515"/>
      <c r="F66" s="515"/>
      <c r="G66" s="515"/>
      <c r="H66" s="553" t="s">
        <v>822</v>
      </c>
      <c r="I66" s="554"/>
      <c r="J66" s="554"/>
      <c r="K66" s="555"/>
      <c r="L66" s="371" t="s">
        <v>236</v>
      </c>
      <c r="M66" s="372" t="s">
        <v>210</v>
      </c>
      <c r="N66" s="516" t="s">
        <v>514</v>
      </c>
      <c r="O66" s="516"/>
      <c r="P66" s="371" t="s">
        <v>855</v>
      </c>
      <c r="Q66" s="517">
        <v>6919815</v>
      </c>
      <c r="R66" s="517"/>
    </row>
    <row r="67" spans="2:18" ht="23.25" customHeight="1" x14ac:dyDescent="0.25">
      <c r="B67" s="515" t="s">
        <v>731</v>
      </c>
      <c r="C67" s="515"/>
      <c r="D67" s="515"/>
      <c r="E67" s="515"/>
      <c r="F67" s="515"/>
      <c r="G67" s="515"/>
      <c r="H67" s="553" t="s">
        <v>822</v>
      </c>
      <c r="I67" s="554"/>
      <c r="J67" s="554"/>
      <c r="K67" s="555"/>
      <c r="L67" s="371" t="s">
        <v>236</v>
      </c>
      <c r="M67" s="372" t="s">
        <v>215</v>
      </c>
      <c r="N67" s="516"/>
      <c r="O67" s="516"/>
      <c r="P67" s="371"/>
      <c r="Q67" s="517">
        <v>686000</v>
      </c>
      <c r="R67" s="517"/>
    </row>
    <row r="68" spans="2:18" ht="15" customHeight="1" x14ac:dyDescent="0.25">
      <c r="B68" s="515" t="s">
        <v>839</v>
      </c>
      <c r="C68" s="515"/>
      <c r="D68" s="515"/>
      <c r="E68" s="515"/>
      <c r="F68" s="515"/>
      <c r="G68" s="515"/>
      <c r="H68" s="553" t="s">
        <v>822</v>
      </c>
      <c r="I68" s="554"/>
      <c r="J68" s="554"/>
      <c r="K68" s="555"/>
      <c r="L68" s="371" t="s">
        <v>236</v>
      </c>
      <c r="M68" s="372" t="s">
        <v>215</v>
      </c>
      <c r="N68" s="516" t="s">
        <v>840</v>
      </c>
      <c r="O68" s="516"/>
      <c r="P68" s="371"/>
      <c r="Q68" s="517">
        <v>686000</v>
      </c>
      <c r="R68" s="517"/>
    </row>
    <row r="69" spans="2:18" ht="23.25" customHeight="1" x14ac:dyDescent="0.25">
      <c r="B69" s="515" t="s">
        <v>841</v>
      </c>
      <c r="C69" s="515"/>
      <c r="D69" s="515"/>
      <c r="E69" s="515"/>
      <c r="F69" s="515"/>
      <c r="G69" s="515"/>
      <c r="H69" s="553" t="s">
        <v>822</v>
      </c>
      <c r="I69" s="554"/>
      <c r="J69" s="554"/>
      <c r="K69" s="555"/>
      <c r="L69" s="371" t="s">
        <v>236</v>
      </c>
      <c r="M69" s="372" t="s">
        <v>215</v>
      </c>
      <c r="N69" s="516" t="s">
        <v>842</v>
      </c>
      <c r="O69" s="516"/>
      <c r="P69" s="371"/>
      <c r="Q69" s="517">
        <v>686000</v>
      </c>
      <c r="R69" s="517"/>
    </row>
    <row r="70" spans="2:18" ht="57" customHeight="1" x14ac:dyDescent="0.25">
      <c r="B70" s="515" t="s">
        <v>1076</v>
      </c>
      <c r="C70" s="515"/>
      <c r="D70" s="515"/>
      <c r="E70" s="515"/>
      <c r="F70" s="515"/>
      <c r="G70" s="515"/>
      <c r="H70" s="553" t="s">
        <v>822</v>
      </c>
      <c r="I70" s="554"/>
      <c r="J70" s="554"/>
      <c r="K70" s="555"/>
      <c r="L70" s="371" t="s">
        <v>236</v>
      </c>
      <c r="M70" s="372" t="s">
        <v>215</v>
      </c>
      <c r="N70" s="516" t="s">
        <v>1077</v>
      </c>
      <c r="O70" s="516"/>
      <c r="P70" s="364"/>
      <c r="Q70" s="517">
        <v>686000</v>
      </c>
      <c r="R70" s="517"/>
    </row>
    <row r="71" spans="2:18" ht="15" customHeight="1" x14ac:dyDescent="0.25">
      <c r="B71" s="515" t="s">
        <v>199</v>
      </c>
      <c r="C71" s="515"/>
      <c r="D71" s="515"/>
      <c r="E71" s="515"/>
      <c r="F71" s="515"/>
      <c r="G71" s="515"/>
      <c r="H71" s="553" t="s">
        <v>822</v>
      </c>
      <c r="I71" s="554"/>
      <c r="J71" s="554"/>
      <c r="K71" s="555"/>
      <c r="L71" s="371" t="s">
        <v>236</v>
      </c>
      <c r="M71" s="372" t="s">
        <v>215</v>
      </c>
      <c r="N71" s="516" t="s">
        <v>1077</v>
      </c>
      <c r="O71" s="516"/>
      <c r="P71" s="371" t="s">
        <v>1078</v>
      </c>
      <c r="Q71" s="517">
        <v>686000</v>
      </c>
      <c r="R71" s="517"/>
    </row>
    <row r="72" spans="2:18" ht="23.25" customHeight="1" x14ac:dyDescent="0.25">
      <c r="B72" s="512" t="s">
        <v>2</v>
      </c>
      <c r="C72" s="512"/>
      <c r="D72" s="512"/>
      <c r="E72" s="512"/>
      <c r="F72" s="512"/>
      <c r="G72" s="512"/>
      <c r="H72" s="565" t="s">
        <v>482</v>
      </c>
      <c r="I72" s="566"/>
      <c r="J72" s="566"/>
      <c r="K72" s="567"/>
      <c r="L72" s="376"/>
      <c r="M72" s="376"/>
      <c r="N72" s="513"/>
      <c r="O72" s="513"/>
      <c r="P72" s="376"/>
      <c r="Q72" s="514">
        <v>1250390479.6099999</v>
      </c>
      <c r="R72" s="514"/>
    </row>
    <row r="73" spans="2:18" ht="15" customHeight="1" x14ac:dyDescent="0.25">
      <c r="B73" s="515" t="s">
        <v>823</v>
      </c>
      <c r="C73" s="515"/>
      <c r="D73" s="515"/>
      <c r="E73" s="515"/>
      <c r="F73" s="515"/>
      <c r="G73" s="515"/>
      <c r="H73" s="553" t="s">
        <v>482</v>
      </c>
      <c r="I73" s="554"/>
      <c r="J73" s="554"/>
      <c r="K73" s="555"/>
      <c r="L73" s="371" t="s">
        <v>210</v>
      </c>
      <c r="M73" s="371"/>
      <c r="N73" s="516"/>
      <c r="O73" s="516"/>
      <c r="P73" s="371"/>
      <c r="Q73" s="517">
        <v>90871024.640000001</v>
      </c>
      <c r="R73" s="517"/>
    </row>
    <row r="74" spans="2:18" ht="45.75" customHeight="1" x14ac:dyDescent="0.25">
      <c r="B74" s="515" t="s">
        <v>856</v>
      </c>
      <c r="C74" s="515"/>
      <c r="D74" s="515"/>
      <c r="E74" s="515"/>
      <c r="F74" s="515"/>
      <c r="G74" s="515"/>
      <c r="H74" s="553" t="s">
        <v>482</v>
      </c>
      <c r="I74" s="554"/>
      <c r="J74" s="554"/>
      <c r="K74" s="555"/>
      <c r="L74" s="371" t="s">
        <v>210</v>
      </c>
      <c r="M74" s="372" t="s">
        <v>217</v>
      </c>
      <c r="N74" s="516"/>
      <c r="O74" s="516"/>
      <c r="P74" s="371"/>
      <c r="Q74" s="517">
        <v>41695888.079999998</v>
      </c>
      <c r="R74" s="517"/>
    </row>
    <row r="75" spans="2:18" ht="34.5" customHeight="1" x14ac:dyDescent="0.25">
      <c r="B75" s="515" t="s">
        <v>857</v>
      </c>
      <c r="C75" s="515"/>
      <c r="D75" s="515"/>
      <c r="E75" s="515"/>
      <c r="F75" s="515"/>
      <c r="G75" s="515"/>
      <c r="H75" s="553" t="s">
        <v>482</v>
      </c>
      <c r="I75" s="554"/>
      <c r="J75" s="554"/>
      <c r="K75" s="555"/>
      <c r="L75" s="371" t="s">
        <v>210</v>
      </c>
      <c r="M75" s="372" t="s">
        <v>217</v>
      </c>
      <c r="N75" s="516" t="s">
        <v>858</v>
      </c>
      <c r="O75" s="516"/>
      <c r="P75" s="371"/>
      <c r="Q75" s="517">
        <v>3700000</v>
      </c>
      <c r="R75" s="517"/>
    </row>
    <row r="76" spans="2:18" ht="34.5" customHeight="1" x14ac:dyDescent="0.25">
      <c r="B76" s="515" t="s">
        <v>859</v>
      </c>
      <c r="C76" s="515"/>
      <c r="D76" s="515"/>
      <c r="E76" s="515"/>
      <c r="F76" s="515"/>
      <c r="G76" s="515"/>
      <c r="H76" s="553" t="s">
        <v>482</v>
      </c>
      <c r="I76" s="554"/>
      <c r="J76" s="554"/>
      <c r="K76" s="555"/>
      <c r="L76" s="371" t="s">
        <v>210</v>
      </c>
      <c r="M76" s="372" t="s">
        <v>217</v>
      </c>
      <c r="N76" s="516" t="s">
        <v>860</v>
      </c>
      <c r="O76" s="516"/>
      <c r="P76" s="371"/>
      <c r="Q76" s="517">
        <v>3700000</v>
      </c>
      <c r="R76" s="517"/>
    </row>
    <row r="77" spans="2:18" ht="57" customHeight="1" x14ac:dyDescent="0.25">
      <c r="B77" s="515" t="s">
        <v>699</v>
      </c>
      <c r="C77" s="515"/>
      <c r="D77" s="515"/>
      <c r="E77" s="515"/>
      <c r="F77" s="515"/>
      <c r="G77" s="515"/>
      <c r="H77" s="553" t="s">
        <v>482</v>
      </c>
      <c r="I77" s="554"/>
      <c r="J77" s="554"/>
      <c r="K77" s="555"/>
      <c r="L77" s="371" t="s">
        <v>210</v>
      </c>
      <c r="M77" s="372" t="s">
        <v>217</v>
      </c>
      <c r="N77" s="516" t="s">
        <v>515</v>
      </c>
      <c r="O77" s="516"/>
      <c r="P77" s="364"/>
      <c r="Q77" s="517">
        <v>3700000</v>
      </c>
      <c r="R77" s="517"/>
    </row>
    <row r="78" spans="2:18" ht="34.5" customHeight="1" x14ac:dyDescent="0.25">
      <c r="B78" s="515" t="s">
        <v>830</v>
      </c>
      <c r="C78" s="515"/>
      <c r="D78" s="515"/>
      <c r="E78" s="515"/>
      <c r="F78" s="515"/>
      <c r="G78" s="515"/>
      <c r="H78" s="553" t="s">
        <v>482</v>
      </c>
      <c r="I78" s="554"/>
      <c r="J78" s="554"/>
      <c r="K78" s="555"/>
      <c r="L78" s="371" t="s">
        <v>210</v>
      </c>
      <c r="M78" s="372" t="s">
        <v>217</v>
      </c>
      <c r="N78" s="516" t="s">
        <v>515</v>
      </c>
      <c r="O78" s="516"/>
      <c r="P78" s="371" t="s">
        <v>739</v>
      </c>
      <c r="Q78" s="517">
        <v>3700000</v>
      </c>
      <c r="R78" s="517"/>
    </row>
    <row r="79" spans="2:18" ht="15" customHeight="1" x14ac:dyDescent="0.25">
      <c r="B79" s="515" t="s">
        <v>839</v>
      </c>
      <c r="C79" s="515"/>
      <c r="D79" s="515"/>
      <c r="E79" s="515"/>
      <c r="F79" s="515"/>
      <c r="G79" s="515"/>
      <c r="H79" s="553" t="s">
        <v>482</v>
      </c>
      <c r="I79" s="554"/>
      <c r="J79" s="554"/>
      <c r="K79" s="555"/>
      <c r="L79" s="371" t="s">
        <v>210</v>
      </c>
      <c r="M79" s="372" t="s">
        <v>217</v>
      </c>
      <c r="N79" s="516" t="s">
        <v>840</v>
      </c>
      <c r="O79" s="516"/>
      <c r="P79" s="371"/>
      <c r="Q79" s="517">
        <v>37995888.079999998</v>
      </c>
      <c r="R79" s="517"/>
    </row>
    <row r="80" spans="2:18" ht="23.25" customHeight="1" x14ac:dyDescent="0.25">
      <c r="B80" s="515" t="s">
        <v>841</v>
      </c>
      <c r="C80" s="515"/>
      <c r="D80" s="515"/>
      <c r="E80" s="515"/>
      <c r="F80" s="515"/>
      <c r="G80" s="515"/>
      <c r="H80" s="553" t="s">
        <v>482</v>
      </c>
      <c r="I80" s="554"/>
      <c r="J80" s="554"/>
      <c r="K80" s="555"/>
      <c r="L80" s="371" t="s">
        <v>210</v>
      </c>
      <c r="M80" s="372" t="s">
        <v>217</v>
      </c>
      <c r="N80" s="516" t="s">
        <v>842</v>
      </c>
      <c r="O80" s="516"/>
      <c r="P80" s="371"/>
      <c r="Q80" s="517">
        <v>37995888.079999998</v>
      </c>
      <c r="R80" s="517"/>
    </row>
    <row r="81" spans="2:18" ht="23.25" customHeight="1" x14ac:dyDescent="0.25">
      <c r="B81" s="515" t="s">
        <v>516</v>
      </c>
      <c r="C81" s="515"/>
      <c r="D81" s="515"/>
      <c r="E81" s="515"/>
      <c r="F81" s="515"/>
      <c r="G81" s="515"/>
      <c r="H81" s="553" t="s">
        <v>482</v>
      </c>
      <c r="I81" s="554"/>
      <c r="J81" s="554"/>
      <c r="K81" s="555"/>
      <c r="L81" s="371" t="s">
        <v>210</v>
      </c>
      <c r="M81" s="372" t="s">
        <v>217</v>
      </c>
      <c r="N81" s="516" t="s">
        <v>517</v>
      </c>
      <c r="O81" s="516"/>
      <c r="P81" s="364"/>
      <c r="Q81" s="517">
        <v>37539060</v>
      </c>
      <c r="R81" s="517"/>
    </row>
    <row r="82" spans="2:18" ht="23.25" customHeight="1" x14ac:dyDescent="0.25">
      <c r="B82" s="515" t="s">
        <v>828</v>
      </c>
      <c r="C82" s="515"/>
      <c r="D82" s="515"/>
      <c r="E82" s="515"/>
      <c r="F82" s="515"/>
      <c r="G82" s="515"/>
      <c r="H82" s="553" t="s">
        <v>482</v>
      </c>
      <c r="I82" s="554"/>
      <c r="J82" s="554"/>
      <c r="K82" s="555"/>
      <c r="L82" s="371" t="s">
        <v>210</v>
      </c>
      <c r="M82" s="372" t="s">
        <v>217</v>
      </c>
      <c r="N82" s="516" t="s">
        <v>517</v>
      </c>
      <c r="O82" s="516"/>
      <c r="P82" s="371" t="s">
        <v>829</v>
      </c>
      <c r="Q82" s="517">
        <v>37539060</v>
      </c>
      <c r="R82" s="517"/>
    </row>
    <row r="83" spans="2:18" ht="23.25" customHeight="1" x14ac:dyDescent="0.25">
      <c r="B83" s="515" t="s">
        <v>1074</v>
      </c>
      <c r="C83" s="515"/>
      <c r="D83" s="515"/>
      <c r="E83" s="515"/>
      <c r="F83" s="515"/>
      <c r="G83" s="515"/>
      <c r="H83" s="553" t="s">
        <v>482</v>
      </c>
      <c r="I83" s="554"/>
      <c r="J83" s="554"/>
      <c r="K83" s="555"/>
      <c r="L83" s="371" t="s">
        <v>210</v>
      </c>
      <c r="M83" s="372" t="s">
        <v>217</v>
      </c>
      <c r="N83" s="516" t="s">
        <v>1075</v>
      </c>
      <c r="O83" s="516"/>
      <c r="P83" s="364"/>
      <c r="Q83" s="517">
        <v>456828.08</v>
      </c>
      <c r="R83" s="517"/>
    </row>
    <row r="84" spans="2:18" ht="23.25" customHeight="1" x14ac:dyDescent="0.25">
      <c r="B84" s="515" t="s">
        <v>828</v>
      </c>
      <c r="C84" s="515"/>
      <c r="D84" s="515"/>
      <c r="E84" s="515"/>
      <c r="F84" s="515"/>
      <c r="G84" s="515"/>
      <c r="H84" s="553" t="s">
        <v>482</v>
      </c>
      <c r="I84" s="554"/>
      <c r="J84" s="554"/>
      <c r="K84" s="555"/>
      <c r="L84" s="371" t="s">
        <v>210</v>
      </c>
      <c r="M84" s="372" t="s">
        <v>217</v>
      </c>
      <c r="N84" s="516" t="s">
        <v>1075</v>
      </c>
      <c r="O84" s="516"/>
      <c r="P84" s="371" t="s">
        <v>829</v>
      </c>
      <c r="Q84" s="517">
        <v>456828.08</v>
      </c>
      <c r="R84" s="517"/>
    </row>
    <row r="85" spans="2:18" ht="15" customHeight="1" x14ac:dyDescent="0.25">
      <c r="B85" s="515" t="s">
        <v>218</v>
      </c>
      <c r="C85" s="515"/>
      <c r="D85" s="515"/>
      <c r="E85" s="515"/>
      <c r="F85" s="515"/>
      <c r="G85" s="515"/>
      <c r="H85" s="553" t="s">
        <v>482</v>
      </c>
      <c r="I85" s="554"/>
      <c r="J85" s="554"/>
      <c r="K85" s="555"/>
      <c r="L85" s="371" t="s">
        <v>210</v>
      </c>
      <c r="M85" s="372" t="s">
        <v>219</v>
      </c>
      <c r="N85" s="516"/>
      <c r="O85" s="516"/>
      <c r="P85" s="371"/>
      <c r="Q85" s="517">
        <v>13553.54</v>
      </c>
      <c r="R85" s="517"/>
    </row>
    <row r="86" spans="2:18" ht="15" customHeight="1" x14ac:dyDescent="0.25">
      <c r="B86" s="515" t="s">
        <v>839</v>
      </c>
      <c r="C86" s="515"/>
      <c r="D86" s="515"/>
      <c r="E86" s="515"/>
      <c r="F86" s="515"/>
      <c r="G86" s="515"/>
      <c r="H86" s="553" t="s">
        <v>482</v>
      </c>
      <c r="I86" s="554"/>
      <c r="J86" s="554"/>
      <c r="K86" s="555"/>
      <c r="L86" s="371" t="s">
        <v>210</v>
      </c>
      <c r="M86" s="372" t="s">
        <v>219</v>
      </c>
      <c r="N86" s="516" t="s">
        <v>840</v>
      </c>
      <c r="O86" s="516"/>
      <c r="P86" s="371"/>
      <c r="Q86" s="517">
        <v>13553.54</v>
      </c>
      <c r="R86" s="517"/>
    </row>
    <row r="87" spans="2:18" ht="23.25" customHeight="1" x14ac:dyDescent="0.25">
      <c r="B87" s="515" t="s">
        <v>841</v>
      </c>
      <c r="C87" s="515"/>
      <c r="D87" s="515"/>
      <c r="E87" s="515"/>
      <c r="F87" s="515"/>
      <c r="G87" s="515"/>
      <c r="H87" s="553" t="s">
        <v>482</v>
      </c>
      <c r="I87" s="554"/>
      <c r="J87" s="554"/>
      <c r="K87" s="555"/>
      <c r="L87" s="371" t="s">
        <v>210</v>
      </c>
      <c r="M87" s="372" t="s">
        <v>219</v>
      </c>
      <c r="N87" s="516" t="s">
        <v>842</v>
      </c>
      <c r="O87" s="516"/>
      <c r="P87" s="371"/>
      <c r="Q87" s="517">
        <v>13553.54</v>
      </c>
      <c r="R87" s="517"/>
    </row>
    <row r="88" spans="2:18" ht="45.75" customHeight="1" x14ac:dyDescent="0.25">
      <c r="B88" s="515" t="s">
        <v>518</v>
      </c>
      <c r="C88" s="515"/>
      <c r="D88" s="515"/>
      <c r="E88" s="515"/>
      <c r="F88" s="515"/>
      <c r="G88" s="515"/>
      <c r="H88" s="553" t="s">
        <v>482</v>
      </c>
      <c r="I88" s="554"/>
      <c r="J88" s="554"/>
      <c r="K88" s="555"/>
      <c r="L88" s="371" t="s">
        <v>210</v>
      </c>
      <c r="M88" s="372" t="s">
        <v>219</v>
      </c>
      <c r="N88" s="516" t="s">
        <v>519</v>
      </c>
      <c r="O88" s="516"/>
      <c r="P88" s="364"/>
      <c r="Q88" s="517">
        <v>13553.54</v>
      </c>
      <c r="R88" s="517"/>
    </row>
    <row r="89" spans="2:18" ht="34.5" customHeight="1" x14ac:dyDescent="0.25">
      <c r="B89" s="515" t="s">
        <v>830</v>
      </c>
      <c r="C89" s="515"/>
      <c r="D89" s="515"/>
      <c r="E89" s="515"/>
      <c r="F89" s="515"/>
      <c r="G89" s="515"/>
      <c r="H89" s="553" t="s">
        <v>482</v>
      </c>
      <c r="I89" s="554"/>
      <c r="J89" s="554"/>
      <c r="K89" s="555"/>
      <c r="L89" s="371" t="s">
        <v>210</v>
      </c>
      <c r="M89" s="372" t="s">
        <v>219</v>
      </c>
      <c r="N89" s="516" t="s">
        <v>519</v>
      </c>
      <c r="O89" s="516"/>
      <c r="P89" s="371" t="s">
        <v>739</v>
      </c>
      <c r="Q89" s="517">
        <v>13553.54</v>
      </c>
      <c r="R89" s="517"/>
    </row>
    <row r="90" spans="2:18" ht="34.5" customHeight="1" x14ac:dyDescent="0.25">
      <c r="B90" s="515" t="s">
        <v>220</v>
      </c>
      <c r="C90" s="515"/>
      <c r="D90" s="515"/>
      <c r="E90" s="515"/>
      <c r="F90" s="515"/>
      <c r="G90" s="515"/>
      <c r="H90" s="553" t="s">
        <v>482</v>
      </c>
      <c r="I90" s="554"/>
      <c r="J90" s="554"/>
      <c r="K90" s="555"/>
      <c r="L90" s="371" t="s">
        <v>210</v>
      </c>
      <c r="M90" s="372" t="s">
        <v>221</v>
      </c>
      <c r="N90" s="516"/>
      <c r="O90" s="516"/>
      <c r="P90" s="371"/>
      <c r="Q90" s="517">
        <v>1840984.44</v>
      </c>
      <c r="R90" s="517"/>
    </row>
    <row r="91" spans="2:18" ht="15" customHeight="1" x14ac:dyDescent="0.25">
      <c r="B91" s="515" t="s">
        <v>839</v>
      </c>
      <c r="C91" s="515"/>
      <c r="D91" s="515"/>
      <c r="E91" s="515"/>
      <c r="F91" s="515"/>
      <c r="G91" s="515"/>
      <c r="H91" s="553" t="s">
        <v>482</v>
      </c>
      <c r="I91" s="554"/>
      <c r="J91" s="554"/>
      <c r="K91" s="555"/>
      <c r="L91" s="371" t="s">
        <v>210</v>
      </c>
      <c r="M91" s="372" t="s">
        <v>221</v>
      </c>
      <c r="N91" s="516" t="s">
        <v>840</v>
      </c>
      <c r="O91" s="516"/>
      <c r="P91" s="371"/>
      <c r="Q91" s="517">
        <v>1840984.44</v>
      </c>
      <c r="R91" s="517"/>
    </row>
    <row r="92" spans="2:18" ht="23.25" customHeight="1" x14ac:dyDescent="0.25">
      <c r="B92" s="515" t="s">
        <v>841</v>
      </c>
      <c r="C92" s="515"/>
      <c r="D92" s="515"/>
      <c r="E92" s="515"/>
      <c r="F92" s="515"/>
      <c r="G92" s="515"/>
      <c r="H92" s="553" t="s">
        <v>482</v>
      </c>
      <c r="I92" s="554"/>
      <c r="J92" s="554"/>
      <c r="K92" s="555"/>
      <c r="L92" s="371" t="s">
        <v>210</v>
      </c>
      <c r="M92" s="372" t="s">
        <v>221</v>
      </c>
      <c r="N92" s="516" t="s">
        <v>842</v>
      </c>
      <c r="O92" s="516"/>
      <c r="P92" s="371"/>
      <c r="Q92" s="517">
        <v>1840984.44</v>
      </c>
      <c r="R92" s="517"/>
    </row>
    <row r="93" spans="2:18" ht="23.25" customHeight="1" x14ac:dyDescent="0.25">
      <c r="B93" s="515" t="s">
        <v>516</v>
      </c>
      <c r="C93" s="515"/>
      <c r="D93" s="515"/>
      <c r="E93" s="515"/>
      <c r="F93" s="515"/>
      <c r="G93" s="515"/>
      <c r="H93" s="553" t="s">
        <v>482</v>
      </c>
      <c r="I93" s="554"/>
      <c r="J93" s="554"/>
      <c r="K93" s="555"/>
      <c r="L93" s="371" t="s">
        <v>210</v>
      </c>
      <c r="M93" s="372" t="s">
        <v>221</v>
      </c>
      <c r="N93" s="516" t="s">
        <v>517</v>
      </c>
      <c r="O93" s="516"/>
      <c r="P93" s="364"/>
      <c r="Q93" s="517">
        <v>1802833</v>
      </c>
      <c r="R93" s="517"/>
    </row>
    <row r="94" spans="2:18" ht="23.25" customHeight="1" x14ac:dyDescent="0.25">
      <c r="B94" s="515" t="s">
        <v>828</v>
      </c>
      <c r="C94" s="515"/>
      <c r="D94" s="515"/>
      <c r="E94" s="515"/>
      <c r="F94" s="515"/>
      <c r="G94" s="515"/>
      <c r="H94" s="553" t="s">
        <v>482</v>
      </c>
      <c r="I94" s="554"/>
      <c r="J94" s="554"/>
      <c r="K94" s="555"/>
      <c r="L94" s="371" t="s">
        <v>210</v>
      </c>
      <c r="M94" s="372" t="s">
        <v>221</v>
      </c>
      <c r="N94" s="516" t="s">
        <v>517</v>
      </c>
      <c r="O94" s="516"/>
      <c r="P94" s="371" t="s">
        <v>829</v>
      </c>
      <c r="Q94" s="517">
        <v>1792833</v>
      </c>
      <c r="R94" s="517"/>
    </row>
    <row r="95" spans="2:18" ht="34.5" customHeight="1" x14ac:dyDescent="0.25">
      <c r="B95" s="515" t="s">
        <v>830</v>
      </c>
      <c r="C95" s="515"/>
      <c r="D95" s="515"/>
      <c r="E95" s="515"/>
      <c r="F95" s="515"/>
      <c r="G95" s="515"/>
      <c r="H95" s="553" t="s">
        <v>482</v>
      </c>
      <c r="I95" s="554"/>
      <c r="J95" s="554"/>
      <c r="K95" s="555"/>
      <c r="L95" s="371" t="s">
        <v>210</v>
      </c>
      <c r="M95" s="372" t="s">
        <v>221</v>
      </c>
      <c r="N95" s="516" t="s">
        <v>517</v>
      </c>
      <c r="O95" s="516"/>
      <c r="P95" s="371" t="s">
        <v>739</v>
      </c>
      <c r="Q95" s="517">
        <v>10000</v>
      </c>
      <c r="R95" s="517"/>
    </row>
    <row r="96" spans="2:18" ht="34.5" customHeight="1" x14ac:dyDescent="0.25">
      <c r="B96" s="515" t="s">
        <v>520</v>
      </c>
      <c r="C96" s="515"/>
      <c r="D96" s="515"/>
      <c r="E96" s="515"/>
      <c r="F96" s="515"/>
      <c r="G96" s="515"/>
      <c r="H96" s="553" t="s">
        <v>482</v>
      </c>
      <c r="I96" s="554"/>
      <c r="J96" s="554"/>
      <c r="K96" s="555"/>
      <c r="L96" s="371" t="s">
        <v>210</v>
      </c>
      <c r="M96" s="372" t="s">
        <v>221</v>
      </c>
      <c r="N96" s="516" t="s">
        <v>521</v>
      </c>
      <c r="O96" s="516"/>
      <c r="P96" s="364"/>
      <c r="Q96" s="517">
        <v>24000</v>
      </c>
      <c r="R96" s="517"/>
    </row>
    <row r="97" spans="2:18" ht="34.5" customHeight="1" x14ac:dyDescent="0.25">
      <c r="B97" s="515" t="s">
        <v>830</v>
      </c>
      <c r="C97" s="515"/>
      <c r="D97" s="515"/>
      <c r="E97" s="515"/>
      <c r="F97" s="515"/>
      <c r="G97" s="515"/>
      <c r="H97" s="553" t="s">
        <v>482</v>
      </c>
      <c r="I97" s="554"/>
      <c r="J97" s="554"/>
      <c r="K97" s="555"/>
      <c r="L97" s="371" t="s">
        <v>210</v>
      </c>
      <c r="M97" s="372" t="s">
        <v>221</v>
      </c>
      <c r="N97" s="516" t="s">
        <v>521</v>
      </c>
      <c r="O97" s="516"/>
      <c r="P97" s="371" t="s">
        <v>739</v>
      </c>
      <c r="Q97" s="517">
        <v>2400</v>
      </c>
      <c r="R97" s="517"/>
    </row>
    <row r="98" spans="2:18" ht="15" customHeight="1" x14ac:dyDescent="0.25">
      <c r="B98" s="515" t="s">
        <v>831</v>
      </c>
      <c r="C98" s="515"/>
      <c r="D98" s="515"/>
      <c r="E98" s="515"/>
      <c r="F98" s="515"/>
      <c r="G98" s="515"/>
      <c r="H98" s="553" t="s">
        <v>482</v>
      </c>
      <c r="I98" s="554"/>
      <c r="J98" s="554"/>
      <c r="K98" s="555"/>
      <c r="L98" s="371" t="s">
        <v>210</v>
      </c>
      <c r="M98" s="372" t="s">
        <v>221</v>
      </c>
      <c r="N98" s="516" t="s">
        <v>521</v>
      </c>
      <c r="O98" s="516"/>
      <c r="P98" s="371" t="s">
        <v>822</v>
      </c>
      <c r="Q98" s="517">
        <v>21600</v>
      </c>
      <c r="R98" s="517"/>
    </row>
    <row r="99" spans="2:18" ht="23.25" customHeight="1" x14ac:dyDescent="0.25">
      <c r="B99" s="515" t="s">
        <v>1074</v>
      </c>
      <c r="C99" s="515"/>
      <c r="D99" s="515"/>
      <c r="E99" s="515"/>
      <c r="F99" s="515"/>
      <c r="G99" s="515"/>
      <c r="H99" s="553" t="s">
        <v>482</v>
      </c>
      <c r="I99" s="554"/>
      <c r="J99" s="554"/>
      <c r="K99" s="555"/>
      <c r="L99" s="371" t="s">
        <v>210</v>
      </c>
      <c r="M99" s="372" t="s">
        <v>221</v>
      </c>
      <c r="N99" s="516" t="s">
        <v>1075</v>
      </c>
      <c r="O99" s="516"/>
      <c r="P99" s="364"/>
      <c r="Q99" s="517">
        <v>14151.44</v>
      </c>
      <c r="R99" s="517"/>
    </row>
    <row r="100" spans="2:18" ht="23.25" customHeight="1" x14ac:dyDescent="0.25">
      <c r="B100" s="515" t="s">
        <v>828</v>
      </c>
      <c r="C100" s="515"/>
      <c r="D100" s="515"/>
      <c r="E100" s="515"/>
      <c r="F100" s="515"/>
      <c r="G100" s="515"/>
      <c r="H100" s="553" t="s">
        <v>482</v>
      </c>
      <c r="I100" s="554"/>
      <c r="J100" s="554"/>
      <c r="K100" s="555"/>
      <c r="L100" s="371" t="s">
        <v>210</v>
      </c>
      <c r="M100" s="372" t="s">
        <v>221</v>
      </c>
      <c r="N100" s="516" t="s">
        <v>1075</v>
      </c>
      <c r="O100" s="516"/>
      <c r="P100" s="371" t="s">
        <v>829</v>
      </c>
      <c r="Q100" s="517">
        <v>14151.44</v>
      </c>
      <c r="R100" s="517"/>
    </row>
    <row r="101" spans="2:18" ht="23.25" customHeight="1" x14ac:dyDescent="0.25">
      <c r="B101" s="515" t="s">
        <v>222</v>
      </c>
      <c r="C101" s="515"/>
      <c r="D101" s="515"/>
      <c r="E101" s="515"/>
      <c r="F101" s="515"/>
      <c r="G101" s="515"/>
      <c r="H101" s="553" t="s">
        <v>482</v>
      </c>
      <c r="I101" s="554"/>
      <c r="J101" s="554"/>
      <c r="K101" s="555"/>
      <c r="L101" s="371" t="s">
        <v>210</v>
      </c>
      <c r="M101" s="372" t="s">
        <v>223</v>
      </c>
      <c r="N101" s="516"/>
      <c r="O101" s="516"/>
      <c r="P101" s="371"/>
      <c r="Q101" s="517">
        <v>700000</v>
      </c>
      <c r="R101" s="517"/>
    </row>
    <row r="102" spans="2:18" ht="45.75" customHeight="1" x14ac:dyDescent="0.25">
      <c r="B102" s="515" t="s">
        <v>675</v>
      </c>
      <c r="C102" s="515"/>
      <c r="D102" s="515"/>
      <c r="E102" s="515"/>
      <c r="F102" s="515"/>
      <c r="G102" s="515"/>
      <c r="H102" s="553" t="s">
        <v>482</v>
      </c>
      <c r="I102" s="554"/>
      <c r="J102" s="554"/>
      <c r="K102" s="555"/>
      <c r="L102" s="371" t="s">
        <v>210</v>
      </c>
      <c r="M102" s="372" t="s">
        <v>223</v>
      </c>
      <c r="N102" s="516" t="s">
        <v>861</v>
      </c>
      <c r="O102" s="516"/>
      <c r="P102" s="371"/>
      <c r="Q102" s="517">
        <v>700000</v>
      </c>
      <c r="R102" s="517"/>
    </row>
    <row r="103" spans="2:18" ht="23.25" customHeight="1" x14ac:dyDescent="0.25">
      <c r="B103" s="515" t="s">
        <v>862</v>
      </c>
      <c r="C103" s="515"/>
      <c r="D103" s="515"/>
      <c r="E103" s="515"/>
      <c r="F103" s="515"/>
      <c r="G103" s="515"/>
      <c r="H103" s="553" t="s">
        <v>482</v>
      </c>
      <c r="I103" s="554"/>
      <c r="J103" s="554"/>
      <c r="K103" s="555"/>
      <c r="L103" s="371" t="s">
        <v>210</v>
      </c>
      <c r="M103" s="372" t="s">
        <v>223</v>
      </c>
      <c r="N103" s="516" t="s">
        <v>863</v>
      </c>
      <c r="O103" s="516"/>
      <c r="P103" s="371"/>
      <c r="Q103" s="517">
        <v>700000</v>
      </c>
      <c r="R103" s="517"/>
    </row>
    <row r="104" spans="2:18" ht="45.75" customHeight="1" x14ac:dyDescent="0.25">
      <c r="B104" s="515" t="s">
        <v>675</v>
      </c>
      <c r="C104" s="515"/>
      <c r="D104" s="515"/>
      <c r="E104" s="515"/>
      <c r="F104" s="515"/>
      <c r="G104" s="515"/>
      <c r="H104" s="553" t="s">
        <v>482</v>
      </c>
      <c r="I104" s="554"/>
      <c r="J104" s="554"/>
      <c r="K104" s="555"/>
      <c r="L104" s="371" t="s">
        <v>210</v>
      </c>
      <c r="M104" s="372" t="s">
        <v>223</v>
      </c>
      <c r="N104" s="516" t="s">
        <v>522</v>
      </c>
      <c r="O104" s="516"/>
      <c r="P104" s="364"/>
      <c r="Q104" s="517">
        <v>700000</v>
      </c>
      <c r="R104" s="517"/>
    </row>
    <row r="105" spans="2:18" ht="15" customHeight="1" x14ac:dyDescent="0.25">
      <c r="B105" s="515" t="s">
        <v>758</v>
      </c>
      <c r="C105" s="515"/>
      <c r="D105" s="515"/>
      <c r="E105" s="515"/>
      <c r="F105" s="515"/>
      <c r="G105" s="515"/>
      <c r="H105" s="553" t="s">
        <v>482</v>
      </c>
      <c r="I105" s="554"/>
      <c r="J105" s="554"/>
      <c r="K105" s="555"/>
      <c r="L105" s="371" t="s">
        <v>210</v>
      </c>
      <c r="M105" s="372" t="s">
        <v>223</v>
      </c>
      <c r="N105" s="516" t="s">
        <v>522</v>
      </c>
      <c r="O105" s="516"/>
      <c r="P105" s="371" t="s">
        <v>757</v>
      </c>
      <c r="Q105" s="517">
        <v>700000</v>
      </c>
      <c r="R105" s="517"/>
    </row>
    <row r="106" spans="2:18" ht="15" customHeight="1" x14ac:dyDescent="0.25">
      <c r="B106" s="515" t="s">
        <v>226</v>
      </c>
      <c r="C106" s="515"/>
      <c r="D106" s="515"/>
      <c r="E106" s="515"/>
      <c r="F106" s="515"/>
      <c r="G106" s="515"/>
      <c r="H106" s="553" t="s">
        <v>482</v>
      </c>
      <c r="I106" s="554"/>
      <c r="J106" s="554"/>
      <c r="K106" s="555"/>
      <c r="L106" s="371" t="s">
        <v>210</v>
      </c>
      <c r="M106" s="372" t="s">
        <v>225</v>
      </c>
      <c r="N106" s="516"/>
      <c r="O106" s="516"/>
      <c r="P106" s="371"/>
      <c r="Q106" s="517">
        <v>1400000</v>
      </c>
      <c r="R106" s="517"/>
    </row>
    <row r="107" spans="2:18" ht="23.25" customHeight="1" x14ac:dyDescent="0.25">
      <c r="B107" s="515" t="s">
        <v>824</v>
      </c>
      <c r="C107" s="515"/>
      <c r="D107" s="515"/>
      <c r="E107" s="515"/>
      <c r="F107" s="515"/>
      <c r="G107" s="515"/>
      <c r="H107" s="553" t="s">
        <v>482</v>
      </c>
      <c r="I107" s="554"/>
      <c r="J107" s="554"/>
      <c r="K107" s="555"/>
      <c r="L107" s="371" t="s">
        <v>210</v>
      </c>
      <c r="M107" s="372" t="s">
        <v>225</v>
      </c>
      <c r="N107" s="516" t="s">
        <v>825</v>
      </c>
      <c r="O107" s="516"/>
      <c r="P107" s="371"/>
      <c r="Q107" s="517">
        <v>1400000</v>
      </c>
      <c r="R107" s="517"/>
    </row>
    <row r="108" spans="2:18" ht="15" customHeight="1" x14ac:dyDescent="0.25">
      <c r="B108" s="515" t="s">
        <v>864</v>
      </c>
      <c r="C108" s="515"/>
      <c r="D108" s="515"/>
      <c r="E108" s="515"/>
      <c r="F108" s="515"/>
      <c r="G108" s="515"/>
      <c r="H108" s="553" t="s">
        <v>482</v>
      </c>
      <c r="I108" s="554"/>
      <c r="J108" s="554"/>
      <c r="K108" s="555"/>
      <c r="L108" s="371" t="s">
        <v>210</v>
      </c>
      <c r="M108" s="372" t="s">
        <v>225</v>
      </c>
      <c r="N108" s="516" t="s">
        <v>865</v>
      </c>
      <c r="O108" s="516"/>
      <c r="P108" s="371"/>
      <c r="Q108" s="517">
        <v>1400000</v>
      </c>
      <c r="R108" s="517"/>
    </row>
    <row r="109" spans="2:18" ht="45.75" customHeight="1" x14ac:dyDescent="0.25">
      <c r="B109" s="515" t="s">
        <v>866</v>
      </c>
      <c r="C109" s="515"/>
      <c r="D109" s="515"/>
      <c r="E109" s="515"/>
      <c r="F109" s="515"/>
      <c r="G109" s="515"/>
      <c r="H109" s="553" t="s">
        <v>482</v>
      </c>
      <c r="I109" s="554"/>
      <c r="J109" s="554"/>
      <c r="K109" s="555"/>
      <c r="L109" s="371" t="s">
        <v>210</v>
      </c>
      <c r="M109" s="372" t="s">
        <v>225</v>
      </c>
      <c r="N109" s="516" t="s">
        <v>523</v>
      </c>
      <c r="O109" s="516"/>
      <c r="P109" s="364"/>
      <c r="Q109" s="517">
        <v>1400000</v>
      </c>
      <c r="R109" s="517"/>
    </row>
    <row r="110" spans="2:18" ht="15" customHeight="1" x14ac:dyDescent="0.25">
      <c r="B110" s="515" t="s">
        <v>524</v>
      </c>
      <c r="C110" s="515"/>
      <c r="D110" s="515"/>
      <c r="E110" s="515"/>
      <c r="F110" s="515"/>
      <c r="G110" s="515"/>
      <c r="H110" s="553" t="s">
        <v>482</v>
      </c>
      <c r="I110" s="554"/>
      <c r="J110" s="554"/>
      <c r="K110" s="555"/>
      <c r="L110" s="371" t="s">
        <v>210</v>
      </c>
      <c r="M110" s="372" t="s">
        <v>225</v>
      </c>
      <c r="N110" s="516" t="s">
        <v>523</v>
      </c>
      <c r="O110" s="516"/>
      <c r="P110" s="371" t="s">
        <v>525</v>
      </c>
      <c r="Q110" s="517">
        <v>1400000</v>
      </c>
      <c r="R110" s="517"/>
    </row>
    <row r="111" spans="2:18" ht="15" customHeight="1" x14ac:dyDescent="0.25">
      <c r="B111" s="515" t="s">
        <v>227</v>
      </c>
      <c r="C111" s="515"/>
      <c r="D111" s="515"/>
      <c r="E111" s="515"/>
      <c r="F111" s="515"/>
      <c r="G111" s="515"/>
      <c r="H111" s="553" t="s">
        <v>482</v>
      </c>
      <c r="I111" s="554"/>
      <c r="J111" s="554"/>
      <c r="K111" s="555"/>
      <c r="L111" s="371" t="s">
        <v>210</v>
      </c>
      <c r="M111" s="372" t="s">
        <v>228</v>
      </c>
      <c r="N111" s="516"/>
      <c r="O111" s="516"/>
      <c r="P111" s="371"/>
      <c r="Q111" s="517">
        <v>45220598.579999998</v>
      </c>
      <c r="R111" s="517"/>
    </row>
    <row r="112" spans="2:18" ht="45.75" customHeight="1" x14ac:dyDescent="0.25">
      <c r="B112" s="515" t="s">
        <v>675</v>
      </c>
      <c r="C112" s="515"/>
      <c r="D112" s="515"/>
      <c r="E112" s="515"/>
      <c r="F112" s="515"/>
      <c r="G112" s="515"/>
      <c r="H112" s="553" t="s">
        <v>482</v>
      </c>
      <c r="I112" s="554"/>
      <c r="J112" s="554"/>
      <c r="K112" s="555"/>
      <c r="L112" s="371" t="s">
        <v>210</v>
      </c>
      <c r="M112" s="372" t="s">
        <v>228</v>
      </c>
      <c r="N112" s="516" t="s">
        <v>861</v>
      </c>
      <c r="O112" s="516"/>
      <c r="P112" s="371"/>
      <c r="Q112" s="517">
        <v>2585000</v>
      </c>
      <c r="R112" s="517"/>
    </row>
    <row r="113" spans="2:18" ht="23.25" customHeight="1" x14ac:dyDescent="0.25">
      <c r="B113" s="515" t="s">
        <v>862</v>
      </c>
      <c r="C113" s="515"/>
      <c r="D113" s="515"/>
      <c r="E113" s="515"/>
      <c r="F113" s="515"/>
      <c r="G113" s="515"/>
      <c r="H113" s="553" t="s">
        <v>482</v>
      </c>
      <c r="I113" s="554"/>
      <c r="J113" s="554"/>
      <c r="K113" s="555"/>
      <c r="L113" s="371" t="s">
        <v>210</v>
      </c>
      <c r="M113" s="372" t="s">
        <v>228</v>
      </c>
      <c r="N113" s="516" t="s">
        <v>863</v>
      </c>
      <c r="O113" s="516"/>
      <c r="P113" s="371"/>
      <c r="Q113" s="517">
        <v>2585000</v>
      </c>
      <c r="R113" s="517"/>
    </row>
    <row r="114" spans="2:18" ht="45.75" customHeight="1" x14ac:dyDescent="0.25">
      <c r="B114" s="515" t="s">
        <v>675</v>
      </c>
      <c r="C114" s="515"/>
      <c r="D114" s="515"/>
      <c r="E114" s="515"/>
      <c r="F114" s="515"/>
      <c r="G114" s="515"/>
      <c r="H114" s="553" t="s">
        <v>482</v>
      </c>
      <c r="I114" s="554"/>
      <c r="J114" s="554"/>
      <c r="K114" s="555"/>
      <c r="L114" s="371" t="s">
        <v>210</v>
      </c>
      <c r="M114" s="372" t="s">
        <v>228</v>
      </c>
      <c r="N114" s="516" t="s">
        <v>522</v>
      </c>
      <c r="O114" s="516"/>
      <c r="P114" s="364"/>
      <c r="Q114" s="517">
        <v>2585000</v>
      </c>
      <c r="R114" s="517"/>
    </row>
    <row r="115" spans="2:18" ht="34.5" customHeight="1" x14ac:dyDescent="0.25">
      <c r="B115" s="515" t="s">
        <v>830</v>
      </c>
      <c r="C115" s="515"/>
      <c r="D115" s="515"/>
      <c r="E115" s="515"/>
      <c r="F115" s="515"/>
      <c r="G115" s="515"/>
      <c r="H115" s="553" t="s">
        <v>482</v>
      </c>
      <c r="I115" s="554"/>
      <c r="J115" s="554"/>
      <c r="K115" s="555"/>
      <c r="L115" s="371" t="s">
        <v>210</v>
      </c>
      <c r="M115" s="372" t="s">
        <v>228</v>
      </c>
      <c r="N115" s="516" t="s">
        <v>522</v>
      </c>
      <c r="O115" s="516"/>
      <c r="P115" s="371" t="s">
        <v>739</v>
      </c>
      <c r="Q115" s="517">
        <v>2585000</v>
      </c>
      <c r="R115" s="517"/>
    </row>
    <row r="116" spans="2:18" ht="15" customHeight="1" x14ac:dyDescent="0.25">
      <c r="B116" s="515" t="s">
        <v>572</v>
      </c>
      <c r="C116" s="515"/>
      <c r="D116" s="515"/>
      <c r="E116" s="515"/>
      <c r="F116" s="515"/>
      <c r="G116" s="515"/>
      <c r="H116" s="553" t="s">
        <v>482</v>
      </c>
      <c r="I116" s="554"/>
      <c r="J116" s="554"/>
      <c r="K116" s="555"/>
      <c r="L116" s="371" t="s">
        <v>210</v>
      </c>
      <c r="M116" s="372" t="s">
        <v>228</v>
      </c>
      <c r="N116" s="516" t="s">
        <v>522</v>
      </c>
      <c r="O116" s="516"/>
      <c r="P116" s="371" t="s">
        <v>573</v>
      </c>
      <c r="Q116" s="517">
        <v>0</v>
      </c>
      <c r="R116" s="517"/>
    </row>
    <row r="117" spans="2:18" ht="57" customHeight="1" x14ac:dyDescent="0.25">
      <c r="B117" s="515" t="s">
        <v>867</v>
      </c>
      <c r="C117" s="515"/>
      <c r="D117" s="515"/>
      <c r="E117" s="515"/>
      <c r="F117" s="515"/>
      <c r="G117" s="515"/>
      <c r="H117" s="553" t="s">
        <v>482</v>
      </c>
      <c r="I117" s="554"/>
      <c r="J117" s="554"/>
      <c r="K117" s="555"/>
      <c r="L117" s="371" t="s">
        <v>210</v>
      </c>
      <c r="M117" s="372" t="s">
        <v>228</v>
      </c>
      <c r="N117" s="516" t="s">
        <v>868</v>
      </c>
      <c r="O117" s="516"/>
      <c r="P117" s="371"/>
      <c r="Q117" s="517">
        <v>37689976.770000003</v>
      </c>
      <c r="R117" s="517"/>
    </row>
    <row r="118" spans="2:18" ht="79.5" customHeight="1" x14ac:dyDescent="0.25">
      <c r="B118" s="515" t="s">
        <v>733</v>
      </c>
      <c r="C118" s="515"/>
      <c r="D118" s="515"/>
      <c r="E118" s="515"/>
      <c r="F118" s="515"/>
      <c r="G118" s="515"/>
      <c r="H118" s="553" t="s">
        <v>482</v>
      </c>
      <c r="I118" s="554"/>
      <c r="J118" s="554"/>
      <c r="K118" s="555"/>
      <c r="L118" s="371" t="s">
        <v>210</v>
      </c>
      <c r="M118" s="372" t="s">
        <v>228</v>
      </c>
      <c r="N118" s="516" t="s">
        <v>869</v>
      </c>
      <c r="O118" s="516"/>
      <c r="P118" s="371"/>
      <c r="Q118" s="517">
        <v>4730976.7699999996</v>
      </c>
      <c r="R118" s="517"/>
    </row>
    <row r="119" spans="2:18" ht="79.5" customHeight="1" x14ac:dyDescent="0.25">
      <c r="B119" s="515" t="s">
        <v>733</v>
      </c>
      <c r="C119" s="515"/>
      <c r="D119" s="515"/>
      <c r="E119" s="515"/>
      <c r="F119" s="515"/>
      <c r="G119" s="515"/>
      <c r="H119" s="553" t="s">
        <v>482</v>
      </c>
      <c r="I119" s="554"/>
      <c r="J119" s="554"/>
      <c r="K119" s="555"/>
      <c r="L119" s="371" t="s">
        <v>210</v>
      </c>
      <c r="M119" s="372" t="s">
        <v>228</v>
      </c>
      <c r="N119" s="516" t="s">
        <v>542</v>
      </c>
      <c r="O119" s="516"/>
      <c r="P119" s="364"/>
      <c r="Q119" s="517">
        <v>3150000</v>
      </c>
      <c r="R119" s="517"/>
    </row>
    <row r="120" spans="2:18" ht="34.5" customHeight="1" x14ac:dyDescent="0.25">
      <c r="B120" s="515" t="s">
        <v>830</v>
      </c>
      <c r="C120" s="515"/>
      <c r="D120" s="515"/>
      <c r="E120" s="515"/>
      <c r="F120" s="515"/>
      <c r="G120" s="515"/>
      <c r="H120" s="553" t="s">
        <v>482</v>
      </c>
      <c r="I120" s="554"/>
      <c r="J120" s="554"/>
      <c r="K120" s="555"/>
      <c r="L120" s="371" t="s">
        <v>210</v>
      </c>
      <c r="M120" s="372" t="s">
        <v>228</v>
      </c>
      <c r="N120" s="516" t="s">
        <v>542</v>
      </c>
      <c r="O120" s="516"/>
      <c r="P120" s="371" t="s">
        <v>739</v>
      </c>
      <c r="Q120" s="517">
        <v>3150000</v>
      </c>
      <c r="R120" s="517"/>
    </row>
    <row r="121" spans="2:18" ht="90.75" customHeight="1" x14ac:dyDescent="0.25">
      <c r="B121" s="515" t="s">
        <v>870</v>
      </c>
      <c r="C121" s="515"/>
      <c r="D121" s="515"/>
      <c r="E121" s="515"/>
      <c r="F121" s="515"/>
      <c r="G121" s="515"/>
      <c r="H121" s="553" t="s">
        <v>482</v>
      </c>
      <c r="I121" s="554"/>
      <c r="J121" s="554"/>
      <c r="K121" s="555"/>
      <c r="L121" s="371" t="s">
        <v>210</v>
      </c>
      <c r="M121" s="372" t="s">
        <v>228</v>
      </c>
      <c r="N121" s="516" t="s">
        <v>871</v>
      </c>
      <c r="O121" s="516"/>
      <c r="P121" s="364"/>
      <c r="Q121" s="517">
        <v>1580976.77</v>
      </c>
      <c r="R121" s="517"/>
    </row>
    <row r="122" spans="2:18" ht="34.5" customHeight="1" x14ac:dyDescent="0.25">
      <c r="B122" s="515" t="s">
        <v>830</v>
      </c>
      <c r="C122" s="515"/>
      <c r="D122" s="515"/>
      <c r="E122" s="515"/>
      <c r="F122" s="515"/>
      <c r="G122" s="515"/>
      <c r="H122" s="553" t="s">
        <v>482</v>
      </c>
      <c r="I122" s="554"/>
      <c r="J122" s="554"/>
      <c r="K122" s="555"/>
      <c r="L122" s="371" t="s">
        <v>210</v>
      </c>
      <c r="M122" s="372" t="s">
        <v>228</v>
      </c>
      <c r="N122" s="516" t="s">
        <v>871</v>
      </c>
      <c r="O122" s="516"/>
      <c r="P122" s="371" t="s">
        <v>739</v>
      </c>
      <c r="Q122" s="517">
        <v>1580976.77</v>
      </c>
      <c r="R122" s="517"/>
    </row>
    <row r="123" spans="2:18" ht="68.25" customHeight="1" x14ac:dyDescent="0.25">
      <c r="B123" s="515" t="s">
        <v>756</v>
      </c>
      <c r="C123" s="515"/>
      <c r="D123" s="515"/>
      <c r="E123" s="515"/>
      <c r="F123" s="515"/>
      <c r="G123" s="515"/>
      <c r="H123" s="553" t="s">
        <v>482</v>
      </c>
      <c r="I123" s="554"/>
      <c r="J123" s="554"/>
      <c r="K123" s="555"/>
      <c r="L123" s="371" t="s">
        <v>210</v>
      </c>
      <c r="M123" s="372" t="s">
        <v>228</v>
      </c>
      <c r="N123" s="516" t="s">
        <v>872</v>
      </c>
      <c r="O123" s="516"/>
      <c r="P123" s="371"/>
      <c r="Q123" s="517">
        <v>32959000</v>
      </c>
      <c r="R123" s="517"/>
    </row>
    <row r="124" spans="2:18" ht="68.25" customHeight="1" x14ac:dyDescent="0.25">
      <c r="B124" s="515" t="s">
        <v>756</v>
      </c>
      <c r="C124" s="515"/>
      <c r="D124" s="515"/>
      <c r="E124" s="515"/>
      <c r="F124" s="515"/>
      <c r="G124" s="515"/>
      <c r="H124" s="553" t="s">
        <v>482</v>
      </c>
      <c r="I124" s="554"/>
      <c r="J124" s="554"/>
      <c r="K124" s="555"/>
      <c r="L124" s="371" t="s">
        <v>210</v>
      </c>
      <c r="M124" s="372" t="s">
        <v>228</v>
      </c>
      <c r="N124" s="516" t="s">
        <v>755</v>
      </c>
      <c r="O124" s="516"/>
      <c r="P124" s="364"/>
      <c r="Q124" s="517">
        <v>32959000</v>
      </c>
      <c r="R124" s="517"/>
    </row>
    <row r="125" spans="2:18" ht="34.5" customHeight="1" x14ac:dyDescent="0.25">
      <c r="B125" s="515" t="s">
        <v>830</v>
      </c>
      <c r="C125" s="515"/>
      <c r="D125" s="515"/>
      <c r="E125" s="515"/>
      <c r="F125" s="515"/>
      <c r="G125" s="515"/>
      <c r="H125" s="553" t="s">
        <v>482</v>
      </c>
      <c r="I125" s="554"/>
      <c r="J125" s="554"/>
      <c r="K125" s="555"/>
      <c r="L125" s="371" t="s">
        <v>210</v>
      </c>
      <c r="M125" s="372" t="s">
        <v>228</v>
      </c>
      <c r="N125" s="516" t="s">
        <v>755</v>
      </c>
      <c r="O125" s="516"/>
      <c r="P125" s="371" t="s">
        <v>739</v>
      </c>
      <c r="Q125" s="517">
        <v>17659000</v>
      </c>
      <c r="R125" s="517"/>
    </row>
    <row r="126" spans="2:18" ht="15" customHeight="1" x14ac:dyDescent="0.25">
      <c r="B126" s="515" t="s">
        <v>873</v>
      </c>
      <c r="C126" s="515"/>
      <c r="D126" s="515"/>
      <c r="E126" s="515"/>
      <c r="F126" s="515"/>
      <c r="G126" s="515"/>
      <c r="H126" s="553" t="s">
        <v>482</v>
      </c>
      <c r="I126" s="554"/>
      <c r="J126" s="554"/>
      <c r="K126" s="555"/>
      <c r="L126" s="371" t="s">
        <v>210</v>
      </c>
      <c r="M126" s="372" t="s">
        <v>228</v>
      </c>
      <c r="N126" s="516" t="s">
        <v>755</v>
      </c>
      <c r="O126" s="516"/>
      <c r="P126" s="371" t="s">
        <v>874</v>
      </c>
      <c r="Q126" s="517">
        <v>13400000</v>
      </c>
      <c r="R126" s="517"/>
    </row>
    <row r="127" spans="2:18" ht="15" customHeight="1" x14ac:dyDescent="0.25">
      <c r="B127" s="515" t="s">
        <v>831</v>
      </c>
      <c r="C127" s="515"/>
      <c r="D127" s="515"/>
      <c r="E127" s="515"/>
      <c r="F127" s="515"/>
      <c r="G127" s="515"/>
      <c r="H127" s="553" t="s">
        <v>482</v>
      </c>
      <c r="I127" s="554"/>
      <c r="J127" s="554"/>
      <c r="K127" s="555"/>
      <c r="L127" s="371" t="s">
        <v>210</v>
      </c>
      <c r="M127" s="372" t="s">
        <v>228</v>
      </c>
      <c r="N127" s="516" t="s">
        <v>755</v>
      </c>
      <c r="O127" s="516"/>
      <c r="P127" s="371" t="s">
        <v>822</v>
      </c>
      <c r="Q127" s="517">
        <v>1900000</v>
      </c>
      <c r="R127" s="517"/>
    </row>
    <row r="128" spans="2:18" ht="15" customHeight="1" x14ac:dyDescent="0.25">
      <c r="B128" s="515" t="s">
        <v>839</v>
      </c>
      <c r="C128" s="515"/>
      <c r="D128" s="515"/>
      <c r="E128" s="515"/>
      <c r="F128" s="515"/>
      <c r="G128" s="515"/>
      <c r="H128" s="553" t="s">
        <v>482</v>
      </c>
      <c r="I128" s="554"/>
      <c r="J128" s="554"/>
      <c r="K128" s="555"/>
      <c r="L128" s="371" t="s">
        <v>210</v>
      </c>
      <c r="M128" s="372" t="s">
        <v>228</v>
      </c>
      <c r="N128" s="516" t="s">
        <v>840</v>
      </c>
      <c r="O128" s="516"/>
      <c r="P128" s="371"/>
      <c r="Q128" s="517">
        <v>4945621.8099999996</v>
      </c>
      <c r="R128" s="517"/>
    </row>
    <row r="129" spans="2:18" ht="23.25" customHeight="1" x14ac:dyDescent="0.25">
      <c r="B129" s="515" t="s">
        <v>841</v>
      </c>
      <c r="C129" s="515"/>
      <c r="D129" s="515"/>
      <c r="E129" s="515"/>
      <c r="F129" s="515"/>
      <c r="G129" s="515"/>
      <c r="H129" s="553" t="s">
        <v>482</v>
      </c>
      <c r="I129" s="554"/>
      <c r="J129" s="554"/>
      <c r="K129" s="555"/>
      <c r="L129" s="371" t="s">
        <v>210</v>
      </c>
      <c r="M129" s="372" t="s">
        <v>228</v>
      </c>
      <c r="N129" s="516" t="s">
        <v>842</v>
      </c>
      <c r="O129" s="516"/>
      <c r="P129" s="371"/>
      <c r="Q129" s="517">
        <v>4945621.8099999996</v>
      </c>
      <c r="R129" s="517"/>
    </row>
    <row r="130" spans="2:18" ht="15" customHeight="1" x14ac:dyDescent="0.25">
      <c r="B130" s="515" t="s">
        <v>526</v>
      </c>
      <c r="C130" s="515"/>
      <c r="D130" s="515"/>
      <c r="E130" s="515"/>
      <c r="F130" s="515"/>
      <c r="G130" s="515"/>
      <c r="H130" s="553" t="s">
        <v>482</v>
      </c>
      <c r="I130" s="554"/>
      <c r="J130" s="554"/>
      <c r="K130" s="555"/>
      <c r="L130" s="371" t="s">
        <v>210</v>
      </c>
      <c r="M130" s="372" t="s">
        <v>228</v>
      </c>
      <c r="N130" s="516" t="s">
        <v>527</v>
      </c>
      <c r="O130" s="516"/>
      <c r="P130" s="364"/>
      <c r="Q130" s="517">
        <v>3435324.27</v>
      </c>
      <c r="R130" s="517"/>
    </row>
    <row r="131" spans="2:18" ht="23.25" customHeight="1" x14ac:dyDescent="0.25">
      <c r="B131" s="515" t="s">
        <v>845</v>
      </c>
      <c r="C131" s="515"/>
      <c r="D131" s="515"/>
      <c r="E131" s="515"/>
      <c r="F131" s="515"/>
      <c r="G131" s="515"/>
      <c r="H131" s="553" t="s">
        <v>482</v>
      </c>
      <c r="I131" s="554"/>
      <c r="J131" s="554"/>
      <c r="K131" s="555"/>
      <c r="L131" s="371" t="s">
        <v>210</v>
      </c>
      <c r="M131" s="372" t="s">
        <v>228</v>
      </c>
      <c r="N131" s="516" t="s">
        <v>527</v>
      </c>
      <c r="O131" s="516"/>
      <c r="P131" s="371" t="s">
        <v>846</v>
      </c>
      <c r="Q131" s="517">
        <v>1579954.27</v>
      </c>
      <c r="R131" s="517"/>
    </row>
    <row r="132" spans="2:18" ht="34.5" customHeight="1" x14ac:dyDescent="0.25">
      <c r="B132" s="515" t="s">
        <v>830</v>
      </c>
      <c r="C132" s="515"/>
      <c r="D132" s="515"/>
      <c r="E132" s="515"/>
      <c r="F132" s="515"/>
      <c r="G132" s="515"/>
      <c r="H132" s="553" t="s">
        <v>482</v>
      </c>
      <c r="I132" s="554"/>
      <c r="J132" s="554"/>
      <c r="K132" s="555"/>
      <c r="L132" s="371" t="s">
        <v>210</v>
      </c>
      <c r="M132" s="372" t="s">
        <v>228</v>
      </c>
      <c r="N132" s="516" t="s">
        <v>527</v>
      </c>
      <c r="O132" s="516"/>
      <c r="P132" s="371" t="s">
        <v>739</v>
      </c>
      <c r="Q132" s="517">
        <v>1821370</v>
      </c>
      <c r="R132" s="517"/>
    </row>
    <row r="133" spans="2:18" ht="15" customHeight="1" x14ac:dyDescent="0.25">
      <c r="B133" s="515" t="s">
        <v>831</v>
      </c>
      <c r="C133" s="515"/>
      <c r="D133" s="515"/>
      <c r="E133" s="515"/>
      <c r="F133" s="515"/>
      <c r="G133" s="515"/>
      <c r="H133" s="553" t="s">
        <v>482</v>
      </c>
      <c r="I133" s="554"/>
      <c r="J133" s="554"/>
      <c r="K133" s="555"/>
      <c r="L133" s="371" t="s">
        <v>210</v>
      </c>
      <c r="M133" s="372" t="s">
        <v>228</v>
      </c>
      <c r="N133" s="516" t="s">
        <v>527</v>
      </c>
      <c r="O133" s="516"/>
      <c r="P133" s="371" t="s">
        <v>822</v>
      </c>
      <c r="Q133" s="517">
        <v>34000</v>
      </c>
      <c r="R133" s="517"/>
    </row>
    <row r="134" spans="2:18" ht="45.75" customHeight="1" x14ac:dyDescent="0.25">
      <c r="B134" s="515" t="s">
        <v>875</v>
      </c>
      <c r="C134" s="515"/>
      <c r="D134" s="515"/>
      <c r="E134" s="515"/>
      <c r="F134" s="515"/>
      <c r="G134" s="515"/>
      <c r="H134" s="553" t="s">
        <v>482</v>
      </c>
      <c r="I134" s="554"/>
      <c r="J134" s="554"/>
      <c r="K134" s="555"/>
      <c r="L134" s="371" t="s">
        <v>210</v>
      </c>
      <c r="M134" s="372" t="s">
        <v>228</v>
      </c>
      <c r="N134" s="516" t="s">
        <v>528</v>
      </c>
      <c r="O134" s="516"/>
      <c r="P134" s="364"/>
      <c r="Q134" s="517">
        <v>12760.65</v>
      </c>
      <c r="R134" s="517"/>
    </row>
    <row r="135" spans="2:18" ht="23.25" customHeight="1" x14ac:dyDescent="0.25">
      <c r="B135" s="515" t="s">
        <v>828</v>
      </c>
      <c r="C135" s="515"/>
      <c r="D135" s="515"/>
      <c r="E135" s="515"/>
      <c r="F135" s="515"/>
      <c r="G135" s="515"/>
      <c r="H135" s="553" t="s">
        <v>482</v>
      </c>
      <c r="I135" s="554"/>
      <c r="J135" s="554"/>
      <c r="K135" s="555"/>
      <c r="L135" s="371" t="s">
        <v>210</v>
      </c>
      <c r="M135" s="372" t="s">
        <v>228</v>
      </c>
      <c r="N135" s="516" t="s">
        <v>528</v>
      </c>
      <c r="O135" s="516"/>
      <c r="P135" s="371" t="s">
        <v>829</v>
      </c>
      <c r="Q135" s="517">
        <v>12760.65</v>
      </c>
      <c r="R135" s="517"/>
    </row>
    <row r="136" spans="2:18" ht="23.25" customHeight="1" x14ac:dyDescent="0.25">
      <c r="B136" s="515" t="s">
        <v>529</v>
      </c>
      <c r="C136" s="515"/>
      <c r="D136" s="515"/>
      <c r="E136" s="515"/>
      <c r="F136" s="515"/>
      <c r="G136" s="515"/>
      <c r="H136" s="553" t="s">
        <v>482</v>
      </c>
      <c r="I136" s="554"/>
      <c r="J136" s="554"/>
      <c r="K136" s="555"/>
      <c r="L136" s="371" t="s">
        <v>210</v>
      </c>
      <c r="M136" s="372" t="s">
        <v>228</v>
      </c>
      <c r="N136" s="516" t="s">
        <v>530</v>
      </c>
      <c r="O136" s="516"/>
      <c r="P136" s="364"/>
      <c r="Q136" s="517">
        <v>606429.07999999996</v>
      </c>
      <c r="R136" s="517"/>
    </row>
    <row r="137" spans="2:18" ht="23.25" customHeight="1" x14ac:dyDescent="0.25">
      <c r="B137" s="515" t="s">
        <v>828</v>
      </c>
      <c r="C137" s="515"/>
      <c r="D137" s="515"/>
      <c r="E137" s="515"/>
      <c r="F137" s="515"/>
      <c r="G137" s="515"/>
      <c r="H137" s="553" t="s">
        <v>482</v>
      </c>
      <c r="I137" s="554"/>
      <c r="J137" s="554"/>
      <c r="K137" s="555"/>
      <c r="L137" s="371" t="s">
        <v>210</v>
      </c>
      <c r="M137" s="372" t="s">
        <v>228</v>
      </c>
      <c r="N137" s="516" t="s">
        <v>530</v>
      </c>
      <c r="O137" s="516"/>
      <c r="P137" s="371" t="s">
        <v>829</v>
      </c>
      <c r="Q137" s="517">
        <v>584376.44999999995</v>
      </c>
      <c r="R137" s="517"/>
    </row>
    <row r="138" spans="2:18" ht="34.5" customHeight="1" x14ac:dyDescent="0.25">
      <c r="B138" s="515" t="s">
        <v>830</v>
      </c>
      <c r="C138" s="515"/>
      <c r="D138" s="515"/>
      <c r="E138" s="515"/>
      <c r="F138" s="515"/>
      <c r="G138" s="515"/>
      <c r="H138" s="553" t="s">
        <v>482</v>
      </c>
      <c r="I138" s="554"/>
      <c r="J138" s="554"/>
      <c r="K138" s="555"/>
      <c r="L138" s="371" t="s">
        <v>210</v>
      </c>
      <c r="M138" s="372" t="s">
        <v>228</v>
      </c>
      <c r="N138" s="516" t="s">
        <v>530</v>
      </c>
      <c r="O138" s="516"/>
      <c r="P138" s="371" t="s">
        <v>739</v>
      </c>
      <c r="Q138" s="517">
        <v>22052.63</v>
      </c>
      <c r="R138" s="517"/>
    </row>
    <row r="139" spans="2:18" ht="23.25" customHeight="1" x14ac:dyDescent="0.25">
      <c r="B139" s="515" t="s">
        <v>531</v>
      </c>
      <c r="C139" s="515"/>
      <c r="D139" s="515"/>
      <c r="E139" s="515"/>
      <c r="F139" s="515"/>
      <c r="G139" s="515"/>
      <c r="H139" s="553" t="s">
        <v>482</v>
      </c>
      <c r="I139" s="554"/>
      <c r="J139" s="554"/>
      <c r="K139" s="555"/>
      <c r="L139" s="371" t="s">
        <v>210</v>
      </c>
      <c r="M139" s="372" t="s">
        <v>228</v>
      </c>
      <c r="N139" s="516" t="s">
        <v>532</v>
      </c>
      <c r="O139" s="516"/>
      <c r="P139" s="364"/>
      <c r="Q139" s="517">
        <v>800993.95</v>
      </c>
      <c r="R139" s="517"/>
    </row>
    <row r="140" spans="2:18" ht="23.25" customHeight="1" x14ac:dyDescent="0.25">
      <c r="B140" s="515" t="s">
        <v>828</v>
      </c>
      <c r="C140" s="515"/>
      <c r="D140" s="515"/>
      <c r="E140" s="515"/>
      <c r="F140" s="515"/>
      <c r="G140" s="515"/>
      <c r="H140" s="553" t="s">
        <v>482</v>
      </c>
      <c r="I140" s="554"/>
      <c r="J140" s="554"/>
      <c r="K140" s="555"/>
      <c r="L140" s="371" t="s">
        <v>210</v>
      </c>
      <c r="M140" s="372" t="s">
        <v>228</v>
      </c>
      <c r="N140" s="516" t="s">
        <v>532</v>
      </c>
      <c r="O140" s="516"/>
      <c r="P140" s="371" t="s">
        <v>829</v>
      </c>
      <c r="Q140" s="517">
        <v>709464.92</v>
      </c>
      <c r="R140" s="517"/>
    </row>
    <row r="141" spans="2:18" ht="34.5" customHeight="1" x14ac:dyDescent="0.25">
      <c r="B141" s="515" t="s">
        <v>830</v>
      </c>
      <c r="C141" s="515"/>
      <c r="D141" s="515"/>
      <c r="E141" s="515"/>
      <c r="F141" s="515"/>
      <c r="G141" s="515"/>
      <c r="H141" s="553" t="s">
        <v>482</v>
      </c>
      <c r="I141" s="554"/>
      <c r="J141" s="554"/>
      <c r="K141" s="555"/>
      <c r="L141" s="371" t="s">
        <v>210</v>
      </c>
      <c r="M141" s="372" t="s">
        <v>228</v>
      </c>
      <c r="N141" s="516" t="s">
        <v>532</v>
      </c>
      <c r="O141" s="516"/>
      <c r="P141" s="371" t="s">
        <v>739</v>
      </c>
      <c r="Q141" s="517">
        <v>91529.03</v>
      </c>
      <c r="R141" s="517"/>
    </row>
    <row r="142" spans="2:18" ht="68.25" customHeight="1" x14ac:dyDescent="0.25">
      <c r="B142" s="515" t="s">
        <v>876</v>
      </c>
      <c r="C142" s="515"/>
      <c r="D142" s="515"/>
      <c r="E142" s="515"/>
      <c r="F142" s="515"/>
      <c r="G142" s="515"/>
      <c r="H142" s="553" t="s">
        <v>482</v>
      </c>
      <c r="I142" s="554"/>
      <c r="J142" s="554"/>
      <c r="K142" s="555"/>
      <c r="L142" s="371" t="s">
        <v>210</v>
      </c>
      <c r="M142" s="372" t="s">
        <v>228</v>
      </c>
      <c r="N142" s="516" t="s">
        <v>533</v>
      </c>
      <c r="O142" s="516"/>
      <c r="P142" s="364"/>
      <c r="Q142" s="517">
        <v>90113.86</v>
      </c>
      <c r="R142" s="517"/>
    </row>
    <row r="143" spans="2:18" ht="23.25" customHeight="1" x14ac:dyDescent="0.25">
      <c r="B143" s="515" t="s">
        <v>828</v>
      </c>
      <c r="C143" s="515"/>
      <c r="D143" s="515"/>
      <c r="E143" s="515"/>
      <c r="F143" s="515"/>
      <c r="G143" s="515"/>
      <c r="H143" s="553" t="s">
        <v>482</v>
      </c>
      <c r="I143" s="554"/>
      <c r="J143" s="554"/>
      <c r="K143" s="555"/>
      <c r="L143" s="371" t="s">
        <v>210</v>
      </c>
      <c r="M143" s="372" t="s">
        <v>228</v>
      </c>
      <c r="N143" s="516" t="s">
        <v>533</v>
      </c>
      <c r="O143" s="516"/>
      <c r="P143" s="371" t="s">
        <v>829</v>
      </c>
      <c r="Q143" s="517">
        <v>90113.86</v>
      </c>
      <c r="R143" s="517"/>
    </row>
    <row r="144" spans="2:18" ht="23.25" customHeight="1" x14ac:dyDescent="0.25">
      <c r="B144" s="515" t="s">
        <v>231</v>
      </c>
      <c r="C144" s="515"/>
      <c r="D144" s="515"/>
      <c r="E144" s="515"/>
      <c r="F144" s="515"/>
      <c r="G144" s="515"/>
      <c r="H144" s="553" t="s">
        <v>482</v>
      </c>
      <c r="I144" s="554"/>
      <c r="J144" s="554"/>
      <c r="K144" s="555"/>
      <c r="L144" s="371" t="s">
        <v>215</v>
      </c>
      <c r="M144" s="371"/>
      <c r="N144" s="516"/>
      <c r="O144" s="516"/>
      <c r="P144" s="371"/>
      <c r="Q144" s="517">
        <v>11254578.17</v>
      </c>
      <c r="R144" s="517"/>
    </row>
    <row r="145" spans="2:18" ht="34.5" customHeight="1" x14ac:dyDescent="0.25">
      <c r="B145" s="515" t="s">
        <v>877</v>
      </c>
      <c r="C145" s="515"/>
      <c r="D145" s="515"/>
      <c r="E145" s="515"/>
      <c r="F145" s="515"/>
      <c r="G145" s="515"/>
      <c r="H145" s="553" t="s">
        <v>482</v>
      </c>
      <c r="I145" s="554"/>
      <c r="J145" s="554"/>
      <c r="K145" s="555"/>
      <c r="L145" s="371" t="s">
        <v>215</v>
      </c>
      <c r="M145" s="372" t="s">
        <v>243</v>
      </c>
      <c r="N145" s="516"/>
      <c r="O145" s="516"/>
      <c r="P145" s="371"/>
      <c r="Q145" s="517">
        <v>9991467.5999999996</v>
      </c>
      <c r="R145" s="517"/>
    </row>
    <row r="146" spans="2:18" ht="34.5" customHeight="1" x14ac:dyDescent="0.25">
      <c r="B146" s="515" t="s">
        <v>878</v>
      </c>
      <c r="C146" s="515"/>
      <c r="D146" s="515"/>
      <c r="E146" s="515"/>
      <c r="F146" s="515"/>
      <c r="G146" s="515"/>
      <c r="H146" s="553" t="s">
        <v>482</v>
      </c>
      <c r="I146" s="554"/>
      <c r="J146" s="554"/>
      <c r="K146" s="555"/>
      <c r="L146" s="371" t="s">
        <v>215</v>
      </c>
      <c r="M146" s="372" t="s">
        <v>243</v>
      </c>
      <c r="N146" s="516" t="s">
        <v>879</v>
      </c>
      <c r="O146" s="516"/>
      <c r="P146" s="371"/>
      <c r="Q146" s="517">
        <v>9726467.5999999996</v>
      </c>
      <c r="R146" s="517"/>
    </row>
    <row r="147" spans="2:18" ht="23.25" customHeight="1" x14ac:dyDescent="0.25">
      <c r="B147" s="515" t="s">
        <v>880</v>
      </c>
      <c r="C147" s="515"/>
      <c r="D147" s="515"/>
      <c r="E147" s="515"/>
      <c r="F147" s="515"/>
      <c r="G147" s="515"/>
      <c r="H147" s="553" t="s">
        <v>482</v>
      </c>
      <c r="I147" s="554"/>
      <c r="J147" s="554"/>
      <c r="K147" s="555"/>
      <c r="L147" s="371" t="s">
        <v>215</v>
      </c>
      <c r="M147" s="372" t="s">
        <v>243</v>
      </c>
      <c r="N147" s="516" t="s">
        <v>881</v>
      </c>
      <c r="O147" s="516"/>
      <c r="P147" s="371"/>
      <c r="Q147" s="517">
        <v>160000</v>
      </c>
      <c r="R147" s="517"/>
    </row>
    <row r="148" spans="2:18" ht="57" customHeight="1" x14ac:dyDescent="0.25">
      <c r="B148" s="515" t="s">
        <v>702</v>
      </c>
      <c r="C148" s="515"/>
      <c r="D148" s="515"/>
      <c r="E148" s="515"/>
      <c r="F148" s="515"/>
      <c r="G148" s="515"/>
      <c r="H148" s="553" t="s">
        <v>482</v>
      </c>
      <c r="I148" s="554"/>
      <c r="J148" s="554"/>
      <c r="K148" s="555"/>
      <c r="L148" s="371" t="s">
        <v>215</v>
      </c>
      <c r="M148" s="372" t="s">
        <v>243</v>
      </c>
      <c r="N148" s="516" t="s">
        <v>534</v>
      </c>
      <c r="O148" s="516"/>
      <c r="P148" s="364"/>
      <c r="Q148" s="517">
        <v>160000</v>
      </c>
      <c r="R148" s="517"/>
    </row>
    <row r="149" spans="2:18" ht="34.5" customHeight="1" x14ac:dyDescent="0.25">
      <c r="B149" s="515" t="s">
        <v>830</v>
      </c>
      <c r="C149" s="515"/>
      <c r="D149" s="515"/>
      <c r="E149" s="515"/>
      <c r="F149" s="515"/>
      <c r="G149" s="515"/>
      <c r="H149" s="553" t="s">
        <v>482</v>
      </c>
      <c r="I149" s="554"/>
      <c r="J149" s="554"/>
      <c r="K149" s="555"/>
      <c r="L149" s="371" t="s">
        <v>215</v>
      </c>
      <c r="M149" s="372" t="s">
        <v>243</v>
      </c>
      <c r="N149" s="516" t="s">
        <v>534</v>
      </c>
      <c r="O149" s="516"/>
      <c r="P149" s="371" t="s">
        <v>739</v>
      </c>
      <c r="Q149" s="517">
        <v>160000</v>
      </c>
      <c r="R149" s="517"/>
    </row>
    <row r="150" spans="2:18" ht="23.25" customHeight="1" x14ac:dyDescent="0.25">
      <c r="B150" s="515" t="s">
        <v>882</v>
      </c>
      <c r="C150" s="515"/>
      <c r="D150" s="515"/>
      <c r="E150" s="515"/>
      <c r="F150" s="515"/>
      <c r="G150" s="515"/>
      <c r="H150" s="553" t="s">
        <v>482</v>
      </c>
      <c r="I150" s="554"/>
      <c r="J150" s="554"/>
      <c r="K150" s="555"/>
      <c r="L150" s="371" t="s">
        <v>215</v>
      </c>
      <c r="M150" s="372" t="s">
        <v>243</v>
      </c>
      <c r="N150" s="516" t="s">
        <v>883</v>
      </c>
      <c r="O150" s="516"/>
      <c r="P150" s="371"/>
      <c r="Q150" s="517">
        <v>660000</v>
      </c>
      <c r="R150" s="517"/>
    </row>
    <row r="151" spans="2:18" ht="113.25" customHeight="1" x14ac:dyDescent="0.25">
      <c r="B151" s="515" t="s">
        <v>884</v>
      </c>
      <c r="C151" s="515"/>
      <c r="D151" s="515"/>
      <c r="E151" s="515"/>
      <c r="F151" s="515"/>
      <c r="G151" s="515"/>
      <c r="H151" s="553" t="s">
        <v>482</v>
      </c>
      <c r="I151" s="554"/>
      <c r="J151" s="554"/>
      <c r="K151" s="555"/>
      <c r="L151" s="371" t="s">
        <v>215</v>
      </c>
      <c r="M151" s="372" t="s">
        <v>243</v>
      </c>
      <c r="N151" s="516" t="s">
        <v>535</v>
      </c>
      <c r="O151" s="516"/>
      <c r="P151" s="364"/>
      <c r="Q151" s="517">
        <v>300000</v>
      </c>
      <c r="R151" s="517"/>
    </row>
    <row r="152" spans="2:18" ht="34.5" customHeight="1" x14ac:dyDescent="0.25">
      <c r="B152" s="515" t="s">
        <v>830</v>
      </c>
      <c r="C152" s="515"/>
      <c r="D152" s="515"/>
      <c r="E152" s="515"/>
      <c r="F152" s="515"/>
      <c r="G152" s="515"/>
      <c r="H152" s="553" t="s">
        <v>482</v>
      </c>
      <c r="I152" s="554"/>
      <c r="J152" s="554"/>
      <c r="K152" s="555"/>
      <c r="L152" s="371" t="s">
        <v>215</v>
      </c>
      <c r="M152" s="372" t="s">
        <v>243</v>
      </c>
      <c r="N152" s="516" t="s">
        <v>535</v>
      </c>
      <c r="O152" s="516"/>
      <c r="P152" s="371" t="s">
        <v>739</v>
      </c>
      <c r="Q152" s="517">
        <v>300000</v>
      </c>
      <c r="R152" s="517"/>
    </row>
    <row r="153" spans="2:18" ht="102" customHeight="1" x14ac:dyDescent="0.25">
      <c r="B153" s="515" t="s">
        <v>885</v>
      </c>
      <c r="C153" s="515"/>
      <c r="D153" s="515"/>
      <c r="E153" s="515"/>
      <c r="F153" s="515"/>
      <c r="G153" s="515"/>
      <c r="H153" s="553" t="s">
        <v>482</v>
      </c>
      <c r="I153" s="554"/>
      <c r="J153" s="554"/>
      <c r="K153" s="555"/>
      <c r="L153" s="371" t="s">
        <v>215</v>
      </c>
      <c r="M153" s="372" t="s">
        <v>243</v>
      </c>
      <c r="N153" s="516" t="s">
        <v>637</v>
      </c>
      <c r="O153" s="516"/>
      <c r="P153" s="364"/>
      <c r="Q153" s="517">
        <v>360000</v>
      </c>
      <c r="R153" s="517"/>
    </row>
    <row r="154" spans="2:18" ht="34.5" customHeight="1" x14ac:dyDescent="0.25">
      <c r="B154" s="515" t="s">
        <v>830</v>
      </c>
      <c r="C154" s="515"/>
      <c r="D154" s="515"/>
      <c r="E154" s="515"/>
      <c r="F154" s="515"/>
      <c r="G154" s="515"/>
      <c r="H154" s="553" t="s">
        <v>482</v>
      </c>
      <c r="I154" s="554"/>
      <c r="J154" s="554"/>
      <c r="K154" s="555"/>
      <c r="L154" s="371" t="s">
        <v>215</v>
      </c>
      <c r="M154" s="372" t="s">
        <v>243</v>
      </c>
      <c r="N154" s="516" t="s">
        <v>637</v>
      </c>
      <c r="O154" s="516"/>
      <c r="P154" s="371" t="s">
        <v>739</v>
      </c>
      <c r="Q154" s="517">
        <v>360000</v>
      </c>
      <c r="R154" s="517"/>
    </row>
    <row r="155" spans="2:18" ht="23.25" customHeight="1" x14ac:dyDescent="0.25">
      <c r="B155" s="515" t="s">
        <v>886</v>
      </c>
      <c r="C155" s="515"/>
      <c r="D155" s="515"/>
      <c r="E155" s="515"/>
      <c r="F155" s="515"/>
      <c r="G155" s="515"/>
      <c r="H155" s="553" t="s">
        <v>482</v>
      </c>
      <c r="I155" s="554"/>
      <c r="J155" s="554"/>
      <c r="K155" s="555"/>
      <c r="L155" s="371" t="s">
        <v>215</v>
      </c>
      <c r="M155" s="372" t="s">
        <v>243</v>
      </c>
      <c r="N155" s="516" t="s">
        <v>887</v>
      </c>
      <c r="O155" s="516"/>
      <c r="P155" s="371"/>
      <c r="Q155" s="517">
        <v>8676467.5999999996</v>
      </c>
      <c r="R155" s="517"/>
    </row>
    <row r="156" spans="2:18" ht="90.75" customHeight="1" x14ac:dyDescent="0.25">
      <c r="B156" s="515" t="s">
        <v>888</v>
      </c>
      <c r="C156" s="515"/>
      <c r="D156" s="515"/>
      <c r="E156" s="515"/>
      <c r="F156" s="515"/>
      <c r="G156" s="515"/>
      <c r="H156" s="553" t="s">
        <v>482</v>
      </c>
      <c r="I156" s="554"/>
      <c r="J156" s="554"/>
      <c r="K156" s="555"/>
      <c r="L156" s="371" t="s">
        <v>215</v>
      </c>
      <c r="M156" s="372" t="s">
        <v>243</v>
      </c>
      <c r="N156" s="516" t="s">
        <v>536</v>
      </c>
      <c r="O156" s="516"/>
      <c r="P156" s="364"/>
      <c r="Q156" s="517">
        <v>8676467.5999999996</v>
      </c>
      <c r="R156" s="517"/>
    </row>
    <row r="157" spans="2:18" ht="23.25" customHeight="1" x14ac:dyDescent="0.25">
      <c r="B157" s="515" t="s">
        <v>845</v>
      </c>
      <c r="C157" s="515"/>
      <c r="D157" s="515"/>
      <c r="E157" s="515"/>
      <c r="F157" s="515"/>
      <c r="G157" s="515"/>
      <c r="H157" s="553" t="s">
        <v>482</v>
      </c>
      <c r="I157" s="554"/>
      <c r="J157" s="554"/>
      <c r="K157" s="555"/>
      <c r="L157" s="371" t="s">
        <v>215</v>
      </c>
      <c r="M157" s="372" t="s">
        <v>243</v>
      </c>
      <c r="N157" s="516" t="s">
        <v>536</v>
      </c>
      <c r="O157" s="516"/>
      <c r="P157" s="371" t="s">
        <v>846</v>
      </c>
      <c r="Q157" s="517">
        <v>8222987.9100000001</v>
      </c>
      <c r="R157" s="517"/>
    </row>
    <row r="158" spans="2:18" ht="34.5" customHeight="1" x14ac:dyDescent="0.25">
      <c r="B158" s="515" t="s">
        <v>830</v>
      </c>
      <c r="C158" s="515"/>
      <c r="D158" s="515"/>
      <c r="E158" s="515"/>
      <c r="F158" s="515"/>
      <c r="G158" s="515"/>
      <c r="H158" s="553" t="s">
        <v>482</v>
      </c>
      <c r="I158" s="554"/>
      <c r="J158" s="554"/>
      <c r="K158" s="555"/>
      <c r="L158" s="371" t="s">
        <v>215</v>
      </c>
      <c r="M158" s="372" t="s">
        <v>243</v>
      </c>
      <c r="N158" s="516" t="s">
        <v>536</v>
      </c>
      <c r="O158" s="516"/>
      <c r="P158" s="371" t="s">
        <v>739</v>
      </c>
      <c r="Q158" s="517">
        <v>418479.69</v>
      </c>
      <c r="R158" s="517"/>
    </row>
    <row r="159" spans="2:18" ht="15" customHeight="1" x14ac:dyDescent="0.25">
      <c r="B159" s="515" t="s">
        <v>831</v>
      </c>
      <c r="C159" s="515"/>
      <c r="D159" s="515"/>
      <c r="E159" s="515"/>
      <c r="F159" s="515"/>
      <c r="G159" s="515"/>
      <c r="H159" s="553" t="s">
        <v>482</v>
      </c>
      <c r="I159" s="554"/>
      <c r="J159" s="554"/>
      <c r="K159" s="555"/>
      <c r="L159" s="371" t="s">
        <v>215</v>
      </c>
      <c r="M159" s="372" t="s">
        <v>243</v>
      </c>
      <c r="N159" s="516" t="s">
        <v>536</v>
      </c>
      <c r="O159" s="516"/>
      <c r="P159" s="371" t="s">
        <v>822</v>
      </c>
      <c r="Q159" s="517">
        <v>35000</v>
      </c>
      <c r="R159" s="517"/>
    </row>
    <row r="160" spans="2:18" ht="45.75" customHeight="1" x14ac:dyDescent="0.25">
      <c r="B160" s="515" t="s">
        <v>889</v>
      </c>
      <c r="C160" s="515"/>
      <c r="D160" s="515"/>
      <c r="E160" s="515"/>
      <c r="F160" s="515"/>
      <c r="G160" s="515"/>
      <c r="H160" s="553" t="s">
        <v>482</v>
      </c>
      <c r="I160" s="554"/>
      <c r="J160" s="554"/>
      <c r="K160" s="555"/>
      <c r="L160" s="371" t="s">
        <v>215</v>
      </c>
      <c r="M160" s="372" t="s">
        <v>243</v>
      </c>
      <c r="N160" s="516" t="s">
        <v>890</v>
      </c>
      <c r="O160" s="516"/>
      <c r="P160" s="371"/>
      <c r="Q160" s="517">
        <v>230000</v>
      </c>
      <c r="R160" s="517"/>
    </row>
    <row r="161" spans="2:18" ht="90.75" customHeight="1" x14ac:dyDescent="0.25">
      <c r="B161" s="515" t="s">
        <v>698</v>
      </c>
      <c r="C161" s="515"/>
      <c r="D161" s="515"/>
      <c r="E161" s="515"/>
      <c r="F161" s="515"/>
      <c r="G161" s="515"/>
      <c r="H161" s="553" t="s">
        <v>482</v>
      </c>
      <c r="I161" s="554"/>
      <c r="J161" s="554"/>
      <c r="K161" s="555"/>
      <c r="L161" s="371" t="s">
        <v>215</v>
      </c>
      <c r="M161" s="372" t="s">
        <v>243</v>
      </c>
      <c r="N161" s="516" t="s">
        <v>697</v>
      </c>
      <c r="O161" s="516"/>
      <c r="P161" s="364"/>
      <c r="Q161" s="517">
        <v>230000</v>
      </c>
      <c r="R161" s="517"/>
    </row>
    <row r="162" spans="2:18" ht="34.5" customHeight="1" x14ac:dyDescent="0.25">
      <c r="B162" s="515" t="s">
        <v>830</v>
      </c>
      <c r="C162" s="515"/>
      <c r="D162" s="515"/>
      <c r="E162" s="515"/>
      <c r="F162" s="515"/>
      <c r="G162" s="515"/>
      <c r="H162" s="553" t="s">
        <v>482</v>
      </c>
      <c r="I162" s="554"/>
      <c r="J162" s="554"/>
      <c r="K162" s="555"/>
      <c r="L162" s="371" t="s">
        <v>215</v>
      </c>
      <c r="M162" s="372" t="s">
        <v>243</v>
      </c>
      <c r="N162" s="516" t="s">
        <v>697</v>
      </c>
      <c r="O162" s="516"/>
      <c r="P162" s="371" t="s">
        <v>739</v>
      </c>
      <c r="Q162" s="517">
        <v>230000</v>
      </c>
      <c r="R162" s="517"/>
    </row>
    <row r="163" spans="2:18" ht="34.5" customHeight="1" x14ac:dyDescent="0.25">
      <c r="B163" s="515" t="s">
        <v>891</v>
      </c>
      <c r="C163" s="515"/>
      <c r="D163" s="515"/>
      <c r="E163" s="515"/>
      <c r="F163" s="515"/>
      <c r="G163" s="515"/>
      <c r="H163" s="553" t="s">
        <v>482</v>
      </c>
      <c r="I163" s="554"/>
      <c r="J163" s="554"/>
      <c r="K163" s="555"/>
      <c r="L163" s="371" t="s">
        <v>215</v>
      </c>
      <c r="M163" s="372" t="s">
        <v>243</v>
      </c>
      <c r="N163" s="516" t="s">
        <v>892</v>
      </c>
      <c r="O163" s="516"/>
      <c r="P163" s="371"/>
      <c r="Q163" s="517">
        <v>265000</v>
      </c>
      <c r="R163" s="517"/>
    </row>
    <row r="164" spans="2:18" ht="45.75" customHeight="1" x14ac:dyDescent="0.25">
      <c r="B164" s="515" t="s">
        <v>893</v>
      </c>
      <c r="C164" s="515"/>
      <c r="D164" s="515"/>
      <c r="E164" s="515"/>
      <c r="F164" s="515"/>
      <c r="G164" s="515"/>
      <c r="H164" s="553" t="s">
        <v>482</v>
      </c>
      <c r="I164" s="554"/>
      <c r="J164" s="554"/>
      <c r="K164" s="555"/>
      <c r="L164" s="371" t="s">
        <v>215</v>
      </c>
      <c r="M164" s="372" t="s">
        <v>243</v>
      </c>
      <c r="N164" s="516" t="s">
        <v>894</v>
      </c>
      <c r="O164" s="516"/>
      <c r="P164" s="371"/>
      <c r="Q164" s="517">
        <v>265000</v>
      </c>
      <c r="R164" s="517"/>
    </row>
    <row r="165" spans="2:18" ht="45.75" customHeight="1" x14ac:dyDescent="0.25">
      <c r="B165" s="515" t="s">
        <v>696</v>
      </c>
      <c r="C165" s="515"/>
      <c r="D165" s="515"/>
      <c r="E165" s="515"/>
      <c r="F165" s="515"/>
      <c r="G165" s="515"/>
      <c r="H165" s="553" t="s">
        <v>482</v>
      </c>
      <c r="I165" s="554"/>
      <c r="J165" s="554"/>
      <c r="K165" s="555"/>
      <c r="L165" s="371" t="s">
        <v>215</v>
      </c>
      <c r="M165" s="372" t="s">
        <v>243</v>
      </c>
      <c r="N165" s="516" t="s">
        <v>537</v>
      </c>
      <c r="O165" s="516"/>
      <c r="P165" s="364"/>
      <c r="Q165" s="517">
        <v>265000</v>
      </c>
      <c r="R165" s="517"/>
    </row>
    <row r="166" spans="2:18" ht="34.5" customHeight="1" x14ac:dyDescent="0.25">
      <c r="B166" s="515" t="s">
        <v>830</v>
      </c>
      <c r="C166" s="515"/>
      <c r="D166" s="515"/>
      <c r="E166" s="515"/>
      <c r="F166" s="515"/>
      <c r="G166" s="515"/>
      <c r="H166" s="553" t="s">
        <v>482</v>
      </c>
      <c r="I166" s="554"/>
      <c r="J166" s="554"/>
      <c r="K166" s="555"/>
      <c r="L166" s="371" t="s">
        <v>215</v>
      </c>
      <c r="M166" s="372" t="s">
        <v>243</v>
      </c>
      <c r="N166" s="516" t="s">
        <v>537</v>
      </c>
      <c r="O166" s="516"/>
      <c r="P166" s="371" t="s">
        <v>739</v>
      </c>
      <c r="Q166" s="517">
        <v>265000</v>
      </c>
      <c r="R166" s="517"/>
    </row>
    <row r="167" spans="2:18" ht="34.5" customHeight="1" x14ac:dyDescent="0.25">
      <c r="B167" s="515" t="s">
        <v>235</v>
      </c>
      <c r="C167" s="515"/>
      <c r="D167" s="515"/>
      <c r="E167" s="515"/>
      <c r="F167" s="515"/>
      <c r="G167" s="515"/>
      <c r="H167" s="553" t="s">
        <v>482</v>
      </c>
      <c r="I167" s="554"/>
      <c r="J167" s="554"/>
      <c r="K167" s="555"/>
      <c r="L167" s="371" t="s">
        <v>215</v>
      </c>
      <c r="M167" s="372" t="s">
        <v>236</v>
      </c>
      <c r="N167" s="516"/>
      <c r="O167" s="516"/>
      <c r="P167" s="371"/>
      <c r="Q167" s="517">
        <v>1263110.57</v>
      </c>
      <c r="R167" s="517"/>
    </row>
    <row r="168" spans="2:18" ht="34.5" customHeight="1" x14ac:dyDescent="0.25">
      <c r="B168" s="515" t="s">
        <v>878</v>
      </c>
      <c r="C168" s="515"/>
      <c r="D168" s="515"/>
      <c r="E168" s="515"/>
      <c r="F168" s="515"/>
      <c r="G168" s="515"/>
      <c r="H168" s="553" t="s">
        <v>482</v>
      </c>
      <c r="I168" s="554"/>
      <c r="J168" s="554"/>
      <c r="K168" s="555"/>
      <c r="L168" s="371" t="s">
        <v>215</v>
      </c>
      <c r="M168" s="372" t="s">
        <v>236</v>
      </c>
      <c r="N168" s="516" t="s">
        <v>879</v>
      </c>
      <c r="O168" s="516"/>
      <c r="P168" s="371"/>
      <c r="Q168" s="517">
        <v>1263110.57</v>
      </c>
      <c r="R168" s="517"/>
    </row>
    <row r="169" spans="2:18" ht="57" customHeight="1" x14ac:dyDescent="0.25">
      <c r="B169" s="515" t="s">
        <v>895</v>
      </c>
      <c r="C169" s="515"/>
      <c r="D169" s="515"/>
      <c r="E169" s="515"/>
      <c r="F169" s="515"/>
      <c r="G169" s="515"/>
      <c r="H169" s="553" t="s">
        <v>482</v>
      </c>
      <c r="I169" s="554"/>
      <c r="J169" s="554"/>
      <c r="K169" s="555"/>
      <c r="L169" s="371" t="s">
        <v>215</v>
      </c>
      <c r="M169" s="372" t="s">
        <v>236</v>
      </c>
      <c r="N169" s="516" t="s">
        <v>896</v>
      </c>
      <c r="O169" s="516"/>
      <c r="P169" s="371"/>
      <c r="Q169" s="517">
        <v>1263110.57</v>
      </c>
      <c r="R169" s="517"/>
    </row>
    <row r="170" spans="2:18" ht="102" customHeight="1" x14ac:dyDescent="0.25">
      <c r="B170" s="515" t="s">
        <v>897</v>
      </c>
      <c r="C170" s="515"/>
      <c r="D170" s="515"/>
      <c r="E170" s="515"/>
      <c r="F170" s="515"/>
      <c r="G170" s="515"/>
      <c r="H170" s="553" t="s">
        <v>482</v>
      </c>
      <c r="I170" s="554"/>
      <c r="J170" s="554"/>
      <c r="K170" s="555"/>
      <c r="L170" s="371" t="s">
        <v>215</v>
      </c>
      <c r="M170" s="372" t="s">
        <v>236</v>
      </c>
      <c r="N170" s="516" t="s">
        <v>695</v>
      </c>
      <c r="O170" s="516"/>
      <c r="P170" s="364"/>
      <c r="Q170" s="517">
        <v>301910.57</v>
      </c>
      <c r="R170" s="517"/>
    </row>
    <row r="171" spans="2:18" ht="23.25" customHeight="1" x14ac:dyDescent="0.25">
      <c r="B171" s="515" t="s">
        <v>828</v>
      </c>
      <c r="C171" s="515"/>
      <c r="D171" s="515"/>
      <c r="E171" s="515"/>
      <c r="F171" s="515"/>
      <c r="G171" s="515"/>
      <c r="H171" s="553" t="s">
        <v>482</v>
      </c>
      <c r="I171" s="554"/>
      <c r="J171" s="554"/>
      <c r="K171" s="555"/>
      <c r="L171" s="371" t="s">
        <v>215</v>
      </c>
      <c r="M171" s="372" t="s">
        <v>236</v>
      </c>
      <c r="N171" s="516" t="s">
        <v>695</v>
      </c>
      <c r="O171" s="516"/>
      <c r="P171" s="371" t="s">
        <v>829</v>
      </c>
      <c r="Q171" s="517">
        <v>301910.57</v>
      </c>
      <c r="R171" s="517"/>
    </row>
    <row r="172" spans="2:18" ht="34.5" customHeight="1" x14ac:dyDescent="0.25">
      <c r="B172" s="515" t="s">
        <v>898</v>
      </c>
      <c r="C172" s="515"/>
      <c r="D172" s="515"/>
      <c r="E172" s="515"/>
      <c r="F172" s="515"/>
      <c r="G172" s="515"/>
      <c r="H172" s="553" t="s">
        <v>482</v>
      </c>
      <c r="I172" s="554"/>
      <c r="J172" s="554"/>
      <c r="K172" s="555"/>
      <c r="L172" s="371" t="s">
        <v>215</v>
      </c>
      <c r="M172" s="372" t="s">
        <v>236</v>
      </c>
      <c r="N172" s="516" t="s">
        <v>1079</v>
      </c>
      <c r="O172" s="516"/>
      <c r="P172" s="364"/>
      <c r="Q172" s="517">
        <v>961200</v>
      </c>
      <c r="R172" s="517"/>
    </row>
    <row r="173" spans="2:18" ht="23.25" customHeight="1" x14ac:dyDescent="0.25">
      <c r="B173" s="515" t="s">
        <v>828</v>
      </c>
      <c r="C173" s="515"/>
      <c r="D173" s="515"/>
      <c r="E173" s="515"/>
      <c r="F173" s="515"/>
      <c r="G173" s="515"/>
      <c r="H173" s="553" t="s">
        <v>482</v>
      </c>
      <c r="I173" s="554"/>
      <c r="J173" s="554"/>
      <c r="K173" s="555"/>
      <c r="L173" s="371" t="s">
        <v>215</v>
      </c>
      <c r="M173" s="372" t="s">
        <v>236</v>
      </c>
      <c r="N173" s="516" t="s">
        <v>1079</v>
      </c>
      <c r="O173" s="516"/>
      <c r="P173" s="371" t="s">
        <v>829</v>
      </c>
      <c r="Q173" s="517">
        <v>961200</v>
      </c>
      <c r="R173" s="517"/>
    </row>
    <row r="174" spans="2:18" ht="15" customHeight="1" x14ac:dyDescent="0.25">
      <c r="B174" s="515" t="s">
        <v>237</v>
      </c>
      <c r="C174" s="515"/>
      <c r="D174" s="515"/>
      <c r="E174" s="515"/>
      <c r="F174" s="515"/>
      <c r="G174" s="515"/>
      <c r="H174" s="553" t="s">
        <v>482</v>
      </c>
      <c r="I174" s="554"/>
      <c r="J174" s="554"/>
      <c r="K174" s="555"/>
      <c r="L174" s="371" t="s">
        <v>217</v>
      </c>
      <c r="M174" s="371"/>
      <c r="N174" s="516"/>
      <c r="O174" s="516"/>
      <c r="P174" s="371"/>
      <c r="Q174" s="517">
        <v>123899231.09999999</v>
      </c>
      <c r="R174" s="517"/>
    </row>
    <row r="175" spans="2:18" ht="15" customHeight="1" x14ac:dyDescent="0.25">
      <c r="B175" s="515" t="s">
        <v>479</v>
      </c>
      <c r="C175" s="515"/>
      <c r="D175" s="515"/>
      <c r="E175" s="515"/>
      <c r="F175" s="515"/>
      <c r="G175" s="515"/>
      <c r="H175" s="553" t="s">
        <v>482</v>
      </c>
      <c r="I175" s="554"/>
      <c r="J175" s="554"/>
      <c r="K175" s="555"/>
      <c r="L175" s="371" t="s">
        <v>217</v>
      </c>
      <c r="M175" s="372" t="s">
        <v>210</v>
      </c>
      <c r="N175" s="516"/>
      <c r="O175" s="516"/>
      <c r="P175" s="371"/>
      <c r="Q175" s="517">
        <v>1306862.83</v>
      </c>
      <c r="R175" s="517"/>
    </row>
    <row r="176" spans="2:18" ht="23.25" customHeight="1" x14ac:dyDescent="0.25">
      <c r="B176" s="515" t="s">
        <v>833</v>
      </c>
      <c r="C176" s="515"/>
      <c r="D176" s="515"/>
      <c r="E176" s="515"/>
      <c r="F176" s="515"/>
      <c r="G176" s="515"/>
      <c r="H176" s="553" t="s">
        <v>482</v>
      </c>
      <c r="I176" s="554"/>
      <c r="J176" s="554"/>
      <c r="K176" s="555"/>
      <c r="L176" s="371" t="s">
        <v>217</v>
      </c>
      <c r="M176" s="372" t="s">
        <v>210</v>
      </c>
      <c r="N176" s="516" t="s">
        <v>834</v>
      </c>
      <c r="O176" s="516"/>
      <c r="P176" s="371"/>
      <c r="Q176" s="517">
        <v>340283.43</v>
      </c>
      <c r="R176" s="517"/>
    </row>
    <row r="177" spans="2:18" ht="23.25" customHeight="1" x14ac:dyDescent="0.25">
      <c r="B177" s="515" t="s">
        <v>843</v>
      </c>
      <c r="C177" s="515"/>
      <c r="D177" s="515"/>
      <c r="E177" s="515"/>
      <c r="F177" s="515"/>
      <c r="G177" s="515"/>
      <c r="H177" s="553" t="s">
        <v>482</v>
      </c>
      <c r="I177" s="554"/>
      <c r="J177" s="554"/>
      <c r="K177" s="555"/>
      <c r="L177" s="371" t="s">
        <v>217</v>
      </c>
      <c r="M177" s="372" t="s">
        <v>210</v>
      </c>
      <c r="N177" s="516" t="s">
        <v>844</v>
      </c>
      <c r="O177" s="516"/>
      <c r="P177" s="371"/>
      <c r="Q177" s="517">
        <v>340283.43</v>
      </c>
      <c r="R177" s="517"/>
    </row>
    <row r="178" spans="2:18" ht="34.5" customHeight="1" x14ac:dyDescent="0.25">
      <c r="B178" s="515" t="s">
        <v>1080</v>
      </c>
      <c r="C178" s="515"/>
      <c r="D178" s="515"/>
      <c r="E178" s="515"/>
      <c r="F178" s="515"/>
      <c r="G178" s="515"/>
      <c r="H178" s="553" t="s">
        <v>482</v>
      </c>
      <c r="I178" s="554"/>
      <c r="J178" s="554"/>
      <c r="K178" s="555"/>
      <c r="L178" s="371" t="s">
        <v>217</v>
      </c>
      <c r="M178" s="372" t="s">
        <v>210</v>
      </c>
      <c r="N178" s="516" t="s">
        <v>1081</v>
      </c>
      <c r="O178" s="516"/>
      <c r="P178" s="364"/>
      <c r="Q178" s="517">
        <v>340283.43</v>
      </c>
      <c r="R178" s="517"/>
    </row>
    <row r="179" spans="2:18" ht="34.5" customHeight="1" x14ac:dyDescent="0.25">
      <c r="B179" s="515" t="s">
        <v>830</v>
      </c>
      <c r="C179" s="515"/>
      <c r="D179" s="515"/>
      <c r="E179" s="515"/>
      <c r="F179" s="515"/>
      <c r="G179" s="515"/>
      <c r="H179" s="553" t="s">
        <v>482</v>
      </c>
      <c r="I179" s="554"/>
      <c r="J179" s="554"/>
      <c r="K179" s="555"/>
      <c r="L179" s="371" t="s">
        <v>217</v>
      </c>
      <c r="M179" s="372" t="s">
        <v>210</v>
      </c>
      <c r="N179" s="516" t="s">
        <v>1081</v>
      </c>
      <c r="O179" s="516"/>
      <c r="P179" s="371" t="s">
        <v>739</v>
      </c>
      <c r="Q179" s="517">
        <v>340283.43</v>
      </c>
      <c r="R179" s="517"/>
    </row>
    <row r="180" spans="2:18" ht="15" customHeight="1" x14ac:dyDescent="0.25">
      <c r="B180" s="515" t="s">
        <v>839</v>
      </c>
      <c r="C180" s="515"/>
      <c r="D180" s="515"/>
      <c r="E180" s="515"/>
      <c r="F180" s="515"/>
      <c r="G180" s="515"/>
      <c r="H180" s="553" t="s">
        <v>482</v>
      </c>
      <c r="I180" s="554"/>
      <c r="J180" s="554"/>
      <c r="K180" s="555"/>
      <c r="L180" s="371" t="s">
        <v>217</v>
      </c>
      <c r="M180" s="372" t="s">
        <v>210</v>
      </c>
      <c r="N180" s="516" t="s">
        <v>840</v>
      </c>
      <c r="O180" s="516"/>
      <c r="P180" s="371"/>
      <c r="Q180" s="517">
        <v>966579.4</v>
      </c>
      <c r="R180" s="517"/>
    </row>
    <row r="181" spans="2:18" ht="23.25" customHeight="1" x14ac:dyDescent="0.25">
      <c r="B181" s="515" t="s">
        <v>841</v>
      </c>
      <c r="C181" s="515"/>
      <c r="D181" s="515"/>
      <c r="E181" s="515"/>
      <c r="F181" s="515"/>
      <c r="G181" s="515"/>
      <c r="H181" s="553" t="s">
        <v>482</v>
      </c>
      <c r="I181" s="554"/>
      <c r="J181" s="554"/>
      <c r="K181" s="555"/>
      <c r="L181" s="371" t="s">
        <v>217</v>
      </c>
      <c r="M181" s="372" t="s">
        <v>210</v>
      </c>
      <c r="N181" s="516" t="s">
        <v>842</v>
      </c>
      <c r="O181" s="516"/>
      <c r="P181" s="371"/>
      <c r="Q181" s="517">
        <v>966579.4</v>
      </c>
      <c r="R181" s="517"/>
    </row>
    <row r="182" spans="2:18" ht="23.25" customHeight="1" x14ac:dyDescent="0.25">
      <c r="B182" s="515" t="s">
        <v>538</v>
      </c>
      <c r="C182" s="515"/>
      <c r="D182" s="515"/>
      <c r="E182" s="515"/>
      <c r="F182" s="515"/>
      <c r="G182" s="515"/>
      <c r="H182" s="553" t="s">
        <v>482</v>
      </c>
      <c r="I182" s="554"/>
      <c r="J182" s="554"/>
      <c r="K182" s="555"/>
      <c r="L182" s="371" t="s">
        <v>217</v>
      </c>
      <c r="M182" s="372" t="s">
        <v>210</v>
      </c>
      <c r="N182" s="516" t="s">
        <v>539</v>
      </c>
      <c r="O182" s="516"/>
      <c r="P182" s="364"/>
      <c r="Q182" s="517">
        <v>966579.4</v>
      </c>
      <c r="R182" s="517"/>
    </row>
    <row r="183" spans="2:18" ht="34.5" customHeight="1" x14ac:dyDescent="0.25">
      <c r="B183" s="515" t="s">
        <v>830</v>
      </c>
      <c r="C183" s="515"/>
      <c r="D183" s="515"/>
      <c r="E183" s="515"/>
      <c r="F183" s="515"/>
      <c r="G183" s="515"/>
      <c r="H183" s="553" t="s">
        <v>482</v>
      </c>
      <c r="I183" s="554"/>
      <c r="J183" s="554"/>
      <c r="K183" s="555"/>
      <c r="L183" s="371" t="s">
        <v>217</v>
      </c>
      <c r="M183" s="372" t="s">
        <v>210</v>
      </c>
      <c r="N183" s="516" t="s">
        <v>539</v>
      </c>
      <c r="O183" s="516"/>
      <c r="P183" s="371" t="s">
        <v>739</v>
      </c>
      <c r="Q183" s="517">
        <v>966579.4</v>
      </c>
      <c r="R183" s="517"/>
    </row>
    <row r="184" spans="2:18" ht="15" customHeight="1" x14ac:dyDescent="0.25">
      <c r="B184" s="515" t="s">
        <v>238</v>
      </c>
      <c r="C184" s="515"/>
      <c r="D184" s="515"/>
      <c r="E184" s="515"/>
      <c r="F184" s="515"/>
      <c r="G184" s="515"/>
      <c r="H184" s="553" t="s">
        <v>482</v>
      </c>
      <c r="I184" s="554"/>
      <c r="J184" s="554"/>
      <c r="K184" s="555"/>
      <c r="L184" s="371" t="s">
        <v>217</v>
      </c>
      <c r="M184" s="372" t="s">
        <v>219</v>
      </c>
      <c r="N184" s="516"/>
      <c r="O184" s="516"/>
      <c r="P184" s="371"/>
      <c r="Q184" s="517">
        <v>2926730</v>
      </c>
      <c r="R184" s="517"/>
    </row>
    <row r="185" spans="2:18" ht="34.5" customHeight="1" x14ac:dyDescent="0.25">
      <c r="B185" s="515" t="s">
        <v>878</v>
      </c>
      <c r="C185" s="515"/>
      <c r="D185" s="515"/>
      <c r="E185" s="515"/>
      <c r="F185" s="515"/>
      <c r="G185" s="515"/>
      <c r="H185" s="553" t="s">
        <v>482</v>
      </c>
      <c r="I185" s="554"/>
      <c r="J185" s="554"/>
      <c r="K185" s="555"/>
      <c r="L185" s="371" t="s">
        <v>217</v>
      </c>
      <c r="M185" s="372" t="s">
        <v>219</v>
      </c>
      <c r="N185" s="516" t="s">
        <v>879</v>
      </c>
      <c r="O185" s="516"/>
      <c r="P185" s="371"/>
      <c r="Q185" s="517">
        <v>2926730</v>
      </c>
      <c r="R185" s="517"/>
    </row>
    <row r="186" spans="2:18" ht="23.25" customHeight="1" x14ac:dyDescent="0.25">
      <c r="B186" s="515" t="s">
        <v>882</v>
      </c>
      <c r="C186" s="515"/>
      <c r="D186" s="515"/>
      <c r="E186" s="515"/>
      <c r="F186" s="515"/>
      <c r="G186" s="515"/>
      <c r="H186" s="553" t="s">
        <v>482</v>
      </c>
      <c r="I186" s="554"/>
      <c r="J186" s="554"/>
      <c r="K186" s="555"/>
      <c r="L186" s="371" t="s">
        <v>217</v>
      </c>
      <c r="M186" s="372" t="s">
        <v>219</v>
      </c>
      <c r="N186" s="516" t="s">
        <v>883</v>
      </c>
      <c r="O186" s="516"/>
      <c r="P186" s="371"/>
      <c r="Q186" s="517">
        <v>1620000</v>
      </c>
      <c r="R186" s="517"/>
    </row>
    <row r="187" spans="2:18" ht="34.5" customHeight="1" x14ac:dyDescent="0.25">
      <c r="B187" s="515" t="s">
        <v>754</v>
      </c>
      <c r="C187" s="515"/>
      <c r="D187" s="515"/>
      <c r="E187" s="515"/>
      <c r="F187" s="515"/>
      <c r="G187" s="515"/>
      <c r="H187" s="553" t="s">
        <v>482</v>
      </c>
      <c r="I187" s="554"/>
      <c r="J187" s="554"/>
      <c r="K187" s="555"/>
      <c r="L187" s="371" t="s">
        <v>217</v>
      </c>
      <c r="M187" s="372" t="s">
        <v>219</v>
      </c>
      <c r="N187" s="516" t="s">
        <v>753</v>
      </c>
      <c r="O187" s="516"/>
      <c r="P187" s="364"/>
      <c r="Q187" s="517">
        <v>1620000</v>
      </c>
      <c r="R187" s="517"/>
    </row>
    <row r="188" spans="2:18" ht="34.5" customHeight="1" x14ac:dyDescent="0.25">
      <c r="B188" s="515" t="s">
        <v>830</v>
      </c>
      <c r="C188" s="515"/>
      <c r="D188" s="515"/>
      <c r="E188" s="515"/>
      <c r="F188" s="515"/>
      <c r="G188" s="515"/>
      <c r="H188" s="553" t="s">
        <v>482</v>
      </c>
      <c r="I188" s="554"/>
      <c r="J188" s="554"/>
      <c r="K188" s="555"/>
      <c r="L188" s="371" t="s">
        <v>217</v>
      </c>
      <c r="M188" s="372" t="s">
        <v>219</v>
      </c>
      <c r="N188" s="516" t="s">
        <v>753</v>
      </c>
      <c r="O188" s="516"/>
      <c r="P188" s="371" t="s">
        <v>739</v>
      </c>
      <c r="Q188" s="517">
        <v>1620000</v>
      </c>
      <c r="R188" s="517"/>
    </row>
    <row r="189" spans="2:18" ht="57" customHeight="1" x14ac:dyDescent="0.25">
      <c r="B189" s="515" t="s">
        <v>900</v>
      </c>
      <c r="C189" s="515"/>
      <c r="D189" s="515"/>
      <c r="E189" s="515"/>
      <c r="F189" s="515"/>
      <c r="G189" s="515"/>
      <c r="H189" s="553" t="s">
        <v>482</v>
      </c>
      <c r="I189" s="554"/>
      <c r="J189" s="554"/>
      <c r="K189" s="555"/>
      <c r="L189" s="371" t="s">
        <v>217</v>
      </c>
      <c r="M189" s="372" t="s">
        <v>219</v>
      </c>
      <c r="N189" s="516" t="s">
        <v>901</v>
      </c>
      <c r="O189" s="516"/>
      <c r="P189" s="371"/>
      <c r="Q189" s="517">
        <v>1306730</v>
      </c>
      <c r="R189" s="517"/>
    </row>
    <row r="190" spans="2:18" ht="79.5" customHeight="1" x14ac:dyDescent="0.25">
      <c r="B190" s="515" t="s">
        <v>540</v>
      </c>
      <c r="C190" s="515"/>
      <c r="D190" s="515"/>
      <c r="E190" s="515"/>
      <c r="F190" s="515"/>
      <c r="G190" s="515"/>
      <c r="H190" s="553" t="s">
        <v>482</v>
      </c>
      <c r="I190" s="554"/>
      <c r="J190" s="554"/>
      <c r="K190" s="555"/>
      <c r="L190" s="371" t="s">
        <v>217</v>
      </c>
      <c r="M190" s="372" t="s">
        <v>219</v>
      </c>
      <c r="N190" s="516" t="s">
        <v>541</v>
      </c>
      <c r="O190" s="516"/>
      <c r="P190" s="364"/>
      <c r="Q190" s="517">
        <v>1306730</v>
      </c>
      <c r="R190" s="517"/>
    </row>
    <row r="191" spans="2:18" ht="34.5" customHeight="1" x14ac:dyDescent="0.25">
      <c r="B191" s="515" t="s">
        <v>830</v>
      </c>
      <c r="C191" s="515"/>
      <c r="D191" s="515"/>
      <c r="E191" s="515"/>
      <c r="F191" s="515"/>
      <c r="G191" s="515"/>
      <c r="H191" s="553" t="s">
        <v>482</v>
      </c>
      <c r="I191" s="554"/>
      <c r="J191" s="554"/>
      <c r="K191" s="555"/>
      <c r="L191" s="371" t="s">
        <v>217</v>
      </c>
      <c r="M191" s="372" t="s">
        <v>219</v>
      </c>
      <c r="N191" s="516" t="s">
        <v>541</v>
      </c>
      <c r="O191" s="516"/>
      <c r="P191" s="371" t="s">
        <v>739</v>
      </c>
      <c r="Q191" s="517">
        <v>1306730</v>
      </c>
      <c r="R191" s="517"/>
    </row>
    <row r="192" spans="2:18" ht="15" customHeight="1" x14ac:dyDescent="0.25">
      <c r="B192" s="515" t="s">
        <v>241</v>
      </c>
      <c r="C192" s="515"/>
      <c r="D192" s="515"/>
      <c r="E192" s="515"/>
      <c r="F192" s="515"/>
      <c r="G192" s="515"/>
      <c r="H192" s="553" t="s">
        <v>482</v>
      </c>
      <c r="I192" s="554"/>
      <c r="J192" s="554"/>
      <c r="K192" s="555"/>
      <c r="L192" s="371" t="s">
        <v>217</v>
      </c>
      <c r="M192" s="372" t="s">
        <v>234</v>
      </c>
      <c r="N192" s="516"/>
      <c r="O192" s="516"/>
      <c r="P192" s="371"/>
      <c r="Q192" s="517">
        <v>116315638.27</v>
      </c>
      <c r="R192" s="517"/>
    </row>
    <row r="193" spans="2:18" ht="57" customHeight="1" x14ac:dyDescent="0.25">
      <c r="B193" s="515" t="s">
        <v>867</v>
      </c>
      <c r="C193" s="515"/>
      <c r="D193" s="515"/>
      <c r="E193" s="515"/>
      <c r="F193" s="515"/>
      <c r="G193" s="515"/>
      <c r="H193" s="553" t="s">
        <v>482</v>
      </c>
      <c r="I193" s="554"/>
      <c r="J193" s="554"/>
      <c r="K193" s="555"/>
      <c r="L193" s="371" t="s">
        <v>217</v>
      </c>
      <c r="M193" s="372" t="s">
        <v>234</v>
      </c>
      <c r="N193" s="516" t="s">
        <v>868</v>
      </c>
      <c r="O193" s="516"/>
      <c r="P193" s="371"/>
      <c r="Q193" s="517">
        <v>150000</v>
      </c>
      <c r="R193" s="517"/>
    </row>
    <row r="194" spans="2:18" ht="79.5" customHeight="1" x14ac:dyDescent="0.25">
      <c r="B194" s="515" t="s">
        <v>733</v>
      </c>
      <c r="C194" s="515"/>
      <c r="D194" s="515"/>
      <c r="E194" s="515"/>
      <c r="F194" s="515"/>
      <c r="G194" s="515"/>
      <c r="H194" s="553" t="s">
        <v>482</v>
      </c>
      <c r="I194" s="554"/>
      <c r="J194" s="554"/>
      <c r="K194" s="555"/>
      <c r="L194" s="371" t="s">
        <v>217</v>
      </c>
      <c r="M194" s="372" t="s">
        <v>234</v>
      </c>
      <c r="N194" s="516" t="s">
        <v>869</v>
      </c>
      <c r="O194" s="516"/>
      <c r="P194" s="371"/>
      <c r="Q194" s="517">
        <v>150000</v>
      </c>
      <c r="R194" s="517"/>
    </row>
    <row r="195" spans="2:18" ht="79.5" customHeight="1" x14ac:dyDescent="0.25">
      <c r="B195" s="515" t="s">
        <v>733</v>
      </c>
      <c r="C195" s="515"/>
      <c r="D195" s="515"/>
      <c r="E195" s="515"/>
      <c r="F195" s="515"/>
      <c r="G195" s="515"/>
      <c r="H195" s="553" t="s">
        <v>482</v>
      </c>
      <c r="I195" s="554"/>
      <c r="J195" s="554"/>
      <c r="K195" s="555"/>
      <c r="L195" s="371" t="s">
        <v>217</v>
      </c>
      <c r="M195" s="372" t="s">
        <v>234</v>
      </c>
      <c r="N195" s="516" t="s">
        <v>542</v>
      </c>
      <c r="O195" s="516"/>
      <c r="P195" s="364"/>
      <c r="Q195" s="517">
        <v>150000</v>
      </c>
      <c r="R195" s="517"/>
    </row>
    <row r="196" spans="2:18" ht="34.5" customHeight="1" x14ac:dyDescent="0.25">
      <c r="B196" s="515" t="s">
        <v>830</v>
      </c>
      <c r="C196" s="515"/>
      <c r="D196" s="515"/>
      <c r="E196" s="515"/>
      <c r="F196" s="515"/>
      <c r="G196" s="515"/>
      <c r="H196" s="553" t="s">
        <v>482</v>
      </c>
      <c r="I196" s="554"/>
      <c r="J196" s="554"/>
      <c r="K196" s="555"/>
      <c r="L196" s="371" t="s">
        <v>217</v>
      </c>
      <c r="M196" s="372" t="s">
        <v>234</v>
      </c>
      <c r="N196" s="516" t="s">
        <v>542</v>
      </c>
      <c r="O196" s="516"/>
      <c r="P196" s="371" t="s">
        <v>739</v>
      </c>
      <c r="Q196" s="517">
        <v>150000</v>
      </c>
      <c r="R196" s="517"/>
    </row>
    <row r="197" spans="2:18" ht="15" customHeight="1" x14ac:dyDescent="0.25">
      <c r="B197" s="515" t="s">
        <v>902</v>
      </c>
      <c r="C197" s="515"/>
      <c r="D197" s="515"/>
      <c r="E197" s="515"/>
      <c r="F197" s="515"/>
      <c r="G197" s="515"/>
      <c r="H197" s="553" t="s">
        <v>482</v>
      </c>
      <c r="I197" s="554"/>
      <c r="J197" s="554"/>
      <c r="K197" s="555"/>
      <c r="L197" s="371" t="s">
        <v>217</v>
      </c>
      <c r="M197" s="372" t="s">
        <v>234</v>
      </c>
      <c r="N197" s="516" t="s">
        <v>903</v>
      </c>
      <c r="O197" s="516"/>
      <c r="P197" s="371"/>
      <c r="Q197" s="517">
        <v>9682563.8499999996</v>
      </c>
      <c r="R197" s="517"/>
    </row>
    <row r="198" spans="2:18" ht="23.25" customHeight="1" x14ac:dyDescent="0.25">
      <c r="B198" s="515" t="s">
        <v>904</v>
      </c>
      <c r="C198" s="515"/>
      <c r="D198" s="515"/>
      <c r="E198" s="515"/>
      <c r="F198" s="515"/>
      <c r="G198" s="515"/>
      <c r="H198" s="553" t="s">
        <v>482</v>
      </c>
      <c r="I198" s="554"/>
      <c r="J198" s="554"/>
      <c r="K198" s="555"/>
      <c r="L198" s="371" t="s">
        <v>217</v>
      </c>
      <c r="M198" s="372" t="s">
        <v>234</v>
      </c>
      <c r="N198" s="516" t="s">
        <v>905</v>
      </c>
      <c r="O198" s="516"/>
      <c r="P198" s="371"/>
      <c r="Q198" s="517">
        <v>9682563.8499999996</v>
      </c>
      <c r="R198" s="517"/>
    </row>
    <row r="199" spans="2:18" ht="23.25" customHeight="1" x14ac:dyDescent="0.25">
      <c r="B199" s="515" t="s">
        <v>543</v>
      </c>
      <c r="C199" s="515"/>
      <c r="D199" s="515"/>
      <c r="E199" s="515"/>
      <c r="F199" s="515"/>
      <c r="G199" s="515"/>
      <c r="H199" s="553" t="s">
        <v>482</v>
      </c>
      <c r="I199" s="554"/>
      <c r="J199" s="554"/>
      <c r="K199" s="555"/>
      <c r="L199" s="371" t="s">
        <v>217</v>
      </c>
      <c r="M199" s="372" t="s">
        <v>234</v>
      </c>
      <c r="N199" s="516" t="s">
        <v>544</v>
      </c>
      <c r="O199" s="516"/>
      <c r="P199" s="364"/>
      <c r="Q199" s="517">
        <v>9682563.8499999996</v>
      </c>
      <c r="R199" s="517"/>
    </row>
    <row r="200" spans="2:18" ht="34.5" customHeight="1" x14ac:dyDescent="0.25">
      <c r="B200" s="515" t="s">
        <v>830</v>
      </c>
      <c r="C200" s="515"/>
      <c r="D200" s="515"/>
      <c r="E200" s="515"/>
      <c r="F200" s="515"/>
      <c r="G200" s="515"/>
      <c r="H200" s="553" t="s">
        <v>482</v>
      </c>
      <c r="I200" s="554"/>
      <c r="J200" s="554"/>
      <c r="K200" s="555"/>
      <c r="L200" s="371" t="s">
        <v>217</v>
      </c>
      <c r="M200" s="372" t="s">
        <v>234</v>
      </c>
      <c r="N200" s="516" t="s">
        <v>544</v>
      </c>
      <c r="O200" s="516"/>
      <c r="P200" s="371" t="s">
        <v>739</v>
      </c>
      <c r="Q200" s="517">
        <v>9682563.8499999996</v>
      </c>
      <c r="R200" s="517"/>
    </row>
    <row r="201" spans="2:18" ht="23.25" customHeight="1" x14ac:dyDescent="0.25">
      <c r="B201" s="515" t="s">
        <v>906</v>
      </c>
      <c r="C201" s="515"/>
      <c r="D201" s="515"/>
      <c r="E201" s="515"/>
      <c r="F201" s="515"/>
      <c r="G201" s="515"/>
      <c r="H201" s="553" t="s">
        <v>482</v>
      </c>
      <c r="I201" s="554"/>
      <c r="J201" s="554"/>
      <c r="K201" s="555"/>
      <c r="L201" s="371" t="s">
        <v>217</v>
      </c>
      <c r="M201" s="372" t="s">
        <v>234</v>
      </c>
      <c r="N201" s="516" t="s">
        <v>907</v>
      </c>
      <c r="O201" s="516"/>
      <c r="P201" s="371"/>
      <c r="Q201" s="517">
        <v>91392436.420000002</v>
      </c>
      <c r="R201" s="517"/>
    </row>
    <row r="202" spans="2:18" ht="45.75" customHeight="1" x14ac:dyDescent="0.25">
      <c r="B202" s="515" t="s">
        <v>908</v>
      </c>
      <c r="C202" s="515"/>
      <c r="D202" s="515"/>
      <c r="E202" s="515"/>
      <c r="F202" s="515"/>
      <c r="G202" s="515"/>
      <c r="H202" s="553" t="s">
        <v>482</v>
      </c>
      <c r="I202" s="554"/>
      <c r="J202" s="554"/>
      <c r="K202" s="555"/>
      <c r="L202" s="371" t="s">
        <v>217</v>
      </c>
      <c r="M202" s="372" t="s">
        <v>234</v>
      </c>
      <c r="N202" s="516" t="s">
        <v>909</v>
      </c>
      <c r="O202" s="516"/>
      <c r="P202" s="371"/>
      <c r="Q202" s="517">
        <v>37842975.159999996</v>
      </c>
      <c r="R202" s="517"/>
    </row>
    <row r="203" spans="2:18" ht="68.25" customHeight="1" x14ac:dyDescent="0.25">
      <c r="B203" s="515" t="s">
        <v>694</v>
      </c>
      <c r="C203" s="515"/>
      <c r="D203" s="515"/>
      <c r="E203" s="515"/>
      <c r="F203" s="515"/>
      <c r="G203" s="515"/>
      <c r="H203" s="553" t="s">
        <v>482</v>
      </c>
      <c r="I203" s="554"/>
      <c r="J203" s="554"/>
      <c r="K203" s="555"/>
      <c r="L203" s="371" t="s">
        <v>217</v>
      </c>
      <c r="M203" s="372" t="s">
        <v>234</v>
      </c>
      <c r="N203" s="516" t="s">
        <v>545</v>
      </c>
      <c r="O203" s="516"/>
      <c r="P203" s="364"/>
      <c r="Q203" s="517">
        <v>37842975.159999996</v>
      </c>
      <c r="R203" s="517"/>
    </row>
    <row r="204" spans="2:18" ht="34.5" customHeight="1" x14ac:dyDescent="0.25">
      <c r="B204" s="515" t="s">
        <v>830</v>
      </c>
      <c r="C204" s="515"/>
      <c r="D204" s="515"/>
      <c r="E204" s="515"/>
      <c r="F204" s="515"/>
      <c r="G204" s="515"/>
      <c r="H204" s="553" t="s">
        <v>482</v>
      </c>
      <c r="I204" s="554"/>
      <c r="J204" s="554"/>
      <c r="K204" s="555"/>
      <c r="L204" s="371" t="s">
        <v>217</v>
      </c>
      <c r="M204" s="372" t="s">
        <v>234</v>
      </c>
      <c r="N204" s="516" t="s">
        <v>545</v>
      </c>
      <c r="O204" s="516"/>
      <c r="P204" s="371" t="s">
        <v>739</v>
      </c>
      <c r="Q204" s="517">
        <v>37842975.159999996</v>
      </c>
      <c r="R204" s="517"/>
    </row>
    <row r="205" spans="2:18" ht="34.5" customHeight="1" x14ac:dyDescent="0.25">
      <c r="B205" s="515" t="s">
        <v>910</v>
      </c>
      <c r="C205" s="515"/>
      <c r="D205" s="515"/>
      <c r="E205" s="515"/>
      <c r="F205" s="515"/>
      <c r="G205" s="515"/>
      <c r="H205" s="553" t="s">
        <v>482</v>
      </c>
      <c r="I205" s="554"/>
      <c r="J205" s="554"/>
      <c r="K205" s="555"/>
      <c r="L205" s="371" t="s">
        <v>217</v>
      </c>
      <c r="M205" s="372" t="s">
        <v>234</v>
      </c>
      <c r="N205" s="516" t="s">
        <v>911</v>
      </c>
      <c r="O205" s="516"/>
      <c r="P205" s="371"/>
      <c r="Q205" s="517">
        <v>53549461.259999998</v>
      </c>
      <c r="R205" s="517"/>
    </row>
    <row r="206" spans="2:18" ht="57" customHeight="1" x14ac:dyDescent="0.25">
      <c r="B206" s="515" t="s">
        <v>693</v>
      </c>
      <c r="C206" s="515"/>
      <c r="D206" s="515"/>
      <c r="E206" s="515"/>
      <c r="F206" s="515"/>
      <c r="G206" s="515"/>
      <c r="H206" s="553" t="s">
        <v>482</v>
      </c>
      <c r="I206" s="554"/>
      <c r="J206" s="554"/>
      <c r="K206" s="555"/>
      <c r="L206" s="371" t="s">
        <v>217</v>
      </c>
      <c r="M206" s="372" t="s">
        <v>234</v>
      </c>
      <c r="N206" s="516" t="s">
        <v>546</v>
      </c>
      <c r="O206" s="516"/>
      <c r="P206" s="364"/>
      <c r="Q206" s="517">
        <v>47549461.259999998</v>
      </c>
      <c r="R206" s="517"/>
    </row>
    <row r="207" spans="2:18" ht="34.5" customHeight="1" x14ac:dyDescent="0.25">
      <c r="B207" s="515" t="s">
        <v>830</v>
      </c>
      <c r="C207" s="515"/>
      <c r="D207" s="515"/>
      <c r="E207" s="515"/>
      <c r="F207" s="515"/>
      <c r="G207" s="515"/>
      <c r="H207" s="553" t="s">
        <v>482</v>
      </c>
      <c r="I207" s="554"/>
      <c r="J207" s="554"/>
      <c r="K207" s="555"/>
      <c r="L207" s="371" t="s">
        <v>217</v>
      </c>
      <c r="M207" s="372" t="s">
        <v>234</v>
      </c>
      <c r="N207" s="516" t="s">
        <v>546</v>
      </c>
      <c r="O207" s="516"/>
      <c r="P207" s="371" t="s">
        <v>739</v>
      </c>
      <c r="Q207" s="517">
        <v>47549461.259999998</v>
      </c>
      <c r="R207" s="517"/>
    </row>
    <row r="208" spans="2:18" ht="57" customHeight="1" x14ac:dyDescent="0.25">
      <c r="B208" s="515" t="s">
        <v>1082</v>
      </c>
      <c r="C208" s="515"/>
      <c r="D208" s="515"/>
      <c r="E208" s="515"/>
      <c r="F208" s="515"/>
      <c r="G208" s="515"/>
      <c r="H208" s="553" t="s">
        <v>482</v>
      </c>
      <c r="I208" s="554"/>
      <c r="J208" s="554"/>
      <c r="K208" s="555"/>
      <c r="L208" s="371" t="s">
        <v>217</v>
      </c>
      <c r="M208" s="372" t="s">
        <v>234</v>
      </c>
      <c r="N208" s="516" t="s">
        <v>1083</v>
      </c>
      <c r="O208" s="516"/>
      <c r="P208" s="371"/>
      <c r="Q208" s="517">
        <v>6000000</v>
      </c>
      <c r="R208" s="517"/>
    </row>
    <row r="209" spans="2:18" ht="57" customHeight="1" x14ac:dyDescent="0.25">
      <c r="B209" s="515" t="s">
        <v>1082</v>
      </c>
      <c r="C209" s="515"/>
      <c r="D209" s="515"/>
      <c r="E209" s="515"/>
      <c r="F209" s="515"/>
      <c r="G209" s="515"/>
      <c r="H209" s="553" t="s">
        <v>482</v>
      </c>
      <c r="I209" s="554"/>
      <c r="J209" s="554"/>
      <c r="K209" s="555"/>
      <c r="L209" s="371" t="s">
        <v>217</v>
      </c>
      <c r="M209" s="372" t="s">
        <v>234</v>
      </c>
      <c r="N209" s="516" t="s">
        <v>1084</v>
      </c>
      <c r="O209" s="516"/>
      <c r="P209" s="364"/>
      <c r="Q209" s="517">
        <v>6000000</v>
      </c>
      <c r="R209" s="517"/>
    </row>
    <row r="210" spans="2:18" ht="34.5" customHeight="1" x14ac:dyDescent="0.25">
      <c r="B210" s="515" t="s">
        <v>830</v>
      </c>
      <c r="C210" s="515"/>
      <c r="D210" s="515"/>
      <c r="E210" s="515"/>
      <c r="F210" s="515"/>
      <c r="G210" s="515"/>
      <c r="H210" s="553" t="s">
        <v>482</v>
      </c>
      <c r="I210" s="554"/>
      <c r="J210" s="554"/>
      <c r="K210" s="555"/>
      <c r="L210" s="371" t="s">
        <v>217</v>
      </c>
      <c r="M210" s="372" t="s">
        <v>234</v>
      </c>
      <c r="N210" s="516" t="s">
        <v>1084</v>
      </c>
      <c r="O210" s="516"/>
      <c r="P210" s="371" t="s">
        <v>739</v>
      </c>
      <c r="Q210" s="517">
        <v>6000000</v>
      </c>
      <c r="R210" s="517"/>
    </row>
    <row r="211" spans="2:18" ht="15" customHeight="1" x14ac:dyDescent="0.25">
      <c r="B211" s="515" t="s">
        <v>839</v>
      </c>
      <c r="C211" s="515"/>
      <c r="D211" s="515"/>
      <c r="E211" s="515"/>
      <c r="F211" s="515"/>
      <c r="G211" s="515"/>
      <c r="H211" s="553" t="s">
        <v>482</v>
      </c>
      <c r="I211" s="554"/>
      <c r="J211" s="554"/>
      <c r="K211" s="555"/>
      <c r="L211" s="371" t="s">
        <v>217</v>
      </c>
      <c r="M211" s="372" t="s">
        <v>234</v>
      </c>
      <c r="N211" s="516" t="s">
        <v>840</v>
      </c>
      <c r="O211" s="516"/>
      <c r="P211" s="371"/>
      <c r="Q211" s="517">
        <v>15090638</v>
      </c>
      <c r="R211" s="517"/>
    </row>
    <row r="212" spans="2:18" ht="23.25" customHeight="1" x14ac:dyDescent="0.25">
      <c r="B212" s="515" t="s">
        <v>841</v>
      </c>
      <c r="C212" s="515"/>
      <c r="D212" s="515"/>
      <c r="E212" s="515"/>
      <c r="F212" s="515"/>
      <c r="G212" s="515"/>
      <c r="H212" s="553" t="s">
        <v>482</v>
      </c>
      <c r="I212" s="554"/>
      <c r="J212" s="554"/>
      <c r="K212" s="555"/>
      <c r="L212" s="371" t="s">
        <v>217</v>
      </c>
      <c r="M212" s="372" t="s">
        <v>234</v>
      </c>
      <c r="N212" s="516" t="s">
        <v>842</v>
      </c>
      <c r="O212" s="516"/>
      <c r="P212" s="371"/>
      <c r="Q212" s="517">
        <v>15090638</v>
      </c>
      <c r="R212" s="517"/>
    </row>
    <row r="213" spans="2:18" ht="23.25" customHeight="1" x14ac:dyDescent="0.25">
      <c r="B213" s="515" t="s">
        <v>752</v>
      </c>
      <c r="C213" s="515"/>
      <c r="D213" s="515"/>
      <c r="E213" s="515"/>
      <c r="F213" s="515"/>
      <c r="G213" s="515"/>
      <c r="H213" s="553" t="s">
        <v>482</v>
      </c>
      <c r="I213" s="554"/>
      <c r="J213" s="554"/>
      <c r="K213" s="555"/>
      <c r="L213" s="371" t="s">
        <v>217</v>
      </c>
      <c r="M213" s="372" t="s">
        <v>234</v>
      </c>
      <c r="N213" s="516" t="s">
        <v>738</v>
      </c>
      <c r="O213" s="516"/>
      <c r="P213" s="364"/>
      <c r="Q213" s="517">
        <v>13300000</v>
      </c>
      <c r="R213" s="517"/>
    </row>
    <row r="214" spans="2:18" ht="34.5" customHeight="1" x14ac:dyDescent="0.25">
      <c r="B214" s="515" t="s">
        <v>830</v>
      </c>
      <c r="C214" s="515"/>
      <c r="D214" s="515"/>
      <c r="E214" s="515"/>
      <c r="F214" s="515"/>
      <c r="G214" s="515"/>
      <c r="H214" s="553" t="s">
        <v>482</v>
      </c>
      <c r="I214" s="554"/>
      <c r="J214" s="554"/>
      <c r="K214" s="555"/>
      <c r="L214" s="371" t="s">
        <v>217</v>
      </c>
      <c r="M214" s="372" t="s">
        <v>234</v>
      </c>
      <c r="N214" s="516" t="s">
        <v>738</v>
      </c>
      <c r="O214" s="516"/>
      <c r="P214" s="371" t="s">
        <v>739</v>
      </c>
      <c r="Q214" s="517">
        <v>13300000</v>
      </c>
      <c r="R214" s="517"/>
    </row>
    <row r="215" spans="2:18" ht="45.75" customHeight="1" x14ac:dyDescent="0.25">
      <c r="B215" s="515" t="s">
        <v>1085</v>
      </c>
      <c r="C215" s="515"/>
      <c r="D215" s="515"/>
      <c r="E215" s="515"/>
      <c r="F215" s="515"/>
      <c r="G215" s="515"/>
      <c r="H215" s="553" t="s">
        <v>482</v>
      </c>
      <c r="I215" s="554"/>
      <c r="J215" s="554"/>
      <c r="K215" s="555"/>
      <c r="L215" s="371" t="s">
        <v>217</v>
      </c>
      <c r="M215" s="372" t="s">
        <v>234</v>
      </c>
      <c r="N215" s="516" t="s">
        <v>1086</v>
      </c>
      <c r="O215" s="516"/>
      <c r="P215" s="364"/>
      <c r="Q215" s="517">
        <v>1790638</v>
      </c>
      <c r="R215" s="517"/>
    </row>
    <row r="216" spans="2:18" ht="34.5" customHeight="1" x14ac:dyDescent="0.25">
      <c r="B216" s="515" t="s">
        <v>830</v>
      </c>
      <c r="C216" s="515"/>
      <c r="D216" s="515"/>
      <c r="E216" s="515"/>
      <c r="F216" s="515"/>
      <c r="G216" s="515"/>
      <c r="H216" s="553" t="s">
        <v>482</v>
      </c>
      <c r="I216" s="554"/>
      <c r="J216" s="554"/>
      <c r="K216" s="555"/>
      <c r="L216" s="371" t="s">
        <v>217</v>
      </c>
      <c r="M216" s="372" t="s">
        <v>234</v>
      </c>
      <c r="N216" s="516" t="s">
        <v>1086</v>
      </c>
      <c r="O216" s="516"/>
      <c r="P216" s="371" t="s">
        <v>739</v>
      </c>
      <c r="Q216" s="517">
        <v>1790638</v>
      </c>
      <c r="R216" s="517"/>
    </row>
    <row r="217" spans="2:18" ht="23.25" customHeight="1" x14ac:dyDescent="0.25">
      <c r="B217" s="515" t="s">
        <v>244</v>
      </c>
      <c r="C217" s="515"/>
      <c r="D217" s="515"/>
      <c r="E217" s="515"/>
      <c r="F217" s="515"/>
      <c r="G217" s="515"/>
      <c r="H217" s="553" t="s">
        <v>482</v>
      </c>
      <c r="I217" s="554"/>
      <c r="J217" s="554"/>
      <c r="K217" s="555"/>
      <c r="L217" s="371" t="s">
        <v>217</v>
      </c>
      <c r="M217" s="372" t="s">
        <v>245</v>
      </c>
      <c r="N217" s="516"/>
      <c r="O217" s="516"/>
      <c r="P217" s="371"/>
      <c r="Q217" s="517">
        <v>3350000</v>
      </c>
      <c r="R217" s="517"/>
    </row>
    <row r="218" spans="2:18" ht="57" customHeight="1" x14ac:dyDescent="0.25">
      <c r="B218" s="515" t="s">
        <v>867</v>
      </c>
      <c r="C218" s="515"/>
      <c r="D218" s="515"/>
      <c r="E218" s="515"/>
      <c r="F218" s="515"/>
      <c r="G218" s="515"/>
      <c r="H218" s="553" t="s">
        <v>482</v>
      </c>
      <c r="I218" s="554"/>
      <c r="J218" s="554"/>
      <c r="K218" s="555"/>
      <c r="L218" s="371" t="s">
        <v>217</v>
      </c>
      <c r="M218" s="372" t="s">
        <v>245</v>
      </c>
      <c r="N218" s="516" t="s">
        <v>868</v>
      </c>
      <c r="O218" s="516"/>
      <c r="P218" s="371"/>
      <c r="Q218" s="517">
        <v>3100000</v>
      </c>
      <c r="R218" s="517"/>
    </row>
    <row r="219" spans="2:18" ht="79.5" customHeight="1" x14ac:dyDescent="0.25">
      <c r="B219" s="515" t="s">
        <v>733</v>
      </c>
      <c r="C219" s="515"/>
      <c r="D219" s="515"/>
      <c r="E219" s="515"/>
      <c r="F219" s="515"/>
      <c r="G219" s="515"/>
      <c r="H219" s="553" t="s">
        <v>482</v>
      </c>
      <c r="I219" s="554"/>
      <c r="J219" s="554"/>
      <c r="K219" s="555"/>
      <c r="L219" s="371" t="s">
        <v>217</v>
      </c>
      <c r="M219" s="372" t="s">
        <v>245</v>
      </c>
      <c r="N219" s="516" t="s">
        <v>869</v>
      </c>
      <c r="O219" s="516"/>
      <c r="P219" s="371"/>
      <c r="Q219" s="517">
        <v>3100000</v>
      </c>
      <c r="R219" s="517"/>
    </row>
    <row r="220" spans="2:18" ht="79.5" customHeight="1" x14ac:dyDescent="0.25">
      <c r="B220" s="515" t="s">
        <v>733</v>
      </c>
      <c r="C220" s="515"/>
      <c r="D220" s="515"/>
      <c r="E220" s="515"/>
      <c r="F220" s="515"/>
      <c r="G220" s="515"/>
      <c r="H220" s="553" t="s">
        <v>482</v>
      </c>
      <c r="I220" s="554"/>
      <c r="J220" s="554"/>
      <c r="K220" s="555"/>
      <c r="L220" s="371" t="s">
        <v>217</v>
      </c>
      <c r="M220" s="372" t="s">
        <v>245</v>
      </c>
      <c r="N220" s="516" t="s">
        <v>542</v>
      </c>
      <c r="O220" s="516"/>
      <c r="P220" s="364"/>
      <c r="Q220" s="517">
        <v>3100000</v>
      </c>
      <c r="R220" s="517"/>
    </row>
    <row r="221" spans="2:18" ht="34.5" customHeight="1" x14ac:dyDescent="0.25">
      <c r="B221" s="515" t="s">
        <v>830</v>
      </c>
      <c r="C221" s="515"/>
      <c r="D221" s="515"/>
      <c r="E221" s="515"/>
      <c r="F221" s="515"/>
      <c r="G221" s="515"/>
      <c r="H221" s="553" t="s">
        <v>482</v>
      </c>
      <c r="I221" s="554"/>
      <c r="J221" s="554"/>
      <c r="K221" s="555"/>
      <c r="L221" s="371" t="s">
        <v>217</v>
      </c>
      <c r="M221" s="372" t="s">
        <v>245</v>
      </c>
      <c r="N221" s="516" t="s">
        <v>542</v>
      </c>
      <c r="O221" s="516"/>
      <c r="P221" s="371" t="s">
        <v>739</v>
      </c>
      <c r="Q221" s="517">
        <v>3100000</v>
      </c>
      <c r="R221" s="517"/>
    </row>
    <row r="222" spans="2:18" ht="34.5" customHeight="1" x14ac:dyDescent="0.25">
      <c r="B222" s="515" t="s">
        <v>912</v>
      </c>
      <c r="C222" s="515"/>
      <c r="D222" s="515"/>
      <c r="E222" s="515"/>
      <c r="F222" s="515"/>
      <c r="G222" s="515"/>
      <c r="H222" s="553" t="s">
        <v>482</v>
      </c>
      <c r="I222" s="554"/>
      <c r="J222" s="554"/>
      <c r="K222" s="555"/>
      <c r="L222" s="371" t="s">
        <v>217</v>
      </c>
      <c r="M222" s="372" t="s">
        <v>245</v>
      </c>
      <c r="N222" s="516" t="s">
        <v>913</v>
      </c>
      <c r="O222" s="516"/>
      <c r="P222" s="371"/>
      <c r="Q222" s="517">
        <v>150000</v>
      </c>
      <c r="R222" s="517"/>
    </row>
    <row r="223" spans="2:18" ht="45.75" customHeight="1" x14ac:dyDescent="0.25">
      <c r="B223" s="515" t="s">
        <v>914</v>
      </c>
      <c r="C223" s="515"/>
      <c r="D223" s="515"/>
      <c r="E223" s="515"/>
      <c r="F223" s="515"/>
      <c r="G223" s="515"/>
      <c r="H223" s="553" t="s">
        <v>482</v>
      </c>
      <c r="I223" s="554"/>
      <c r="J223" s="554"/>
      <c r="K223" s="555"/>
      <c r="L223" s="371" t="s">
        <v>217</v>
      </c>
      <c r="M223" s="372" t="s">
        <v>245</v>
      </c>
      <c r="N223" s="516" t="s">
        <v>915</v>
      </c>
      <c r="O223" s="516"/>
      <c r="P223" s="371"/>
      <c r="Q223" s="517">
        <v>150000</v>
      </c>
      <c r="R223" s="517"/>
    </row>
    <row r="224" spans="2:18" ht="45.75" customHeight="1" x14ac:dyDescent="0.25">
      <c r="B224" s="515" t="s">
        <v>916</v>
      </c>
      <c r="C224" s="515"/>
      <c r="D224" s="515"/>
      <c r="E224" s="515"/>
      <c r="F224" s="515"/>
      <c r="G224" s="515"/>
      <c r="H224" s="553" t="s">
        <v>482</v>
      </c>
      <c r="I224" s="554"/>
      <c r="J224" s="554"/>
      <c r="K224" s="555"/>
      <c r="L224" s="371" t="s">
        <v>217</v>
      </c>
      <c r="M224" s="372" t="s">
        <v>245</v>
      </c>
      <c r="N224" s="516" t="s">
        <v>917</v>
      </c>
      <c r="O224" s="516"/>
      <c r="P224" s="364"/>
      <c r="Q224" s="517">
        <v>150000</v>
      </c>
      <c r="R224" s="517"/>
    </row>
    <row r="225" spans="2:18" ht="34.5" customHeight="1" x14ac:dyDescent="0.25">
      <c r="B225" s="515" t="s">
        <v>830</v>
      </c>
      <c r="C225" s="515"/>
      <c r="D225" s="515"/>
      <c r="E225" s="515"/>
      <c r="F225" s="515"/>
      <c r="G225" s="515"/>
      <c r="H225" s="553" t="s">
        <v>482</v>
      </c>
      <c r="I225" s="554"/>
      <c r="J225" s="554"/>
      <c r="K225" s="555"/>
      <c r="L225" s="371" t="s">
        <v>217</v>
      </c>
      <c r="M225" s="372" t="s">
        <v>245</v>
      </c>
      <c r="N225" s="516" t="s">
        <v>917</v>
      </c>
      <c r="O225" s="516"/>
      <c r="P225" s="371" t="s">
        <v>739</v>
      </c>
      <c r="Q225" s="517">
        <v>150000</v>
      </c>
      <c r="R225" s="517"/>
    </row>
    <row r="226" spans="2:18" ht="34.5" customHeight="1" x14ac:dyDescent="0.25">
      <c r="B226" s="515" t="s">
        <v>918</v>
      </c>
      <c r="C226" s="515"/>
      <c r="D226" s="515"/>
      <c r="E226" s="515"/>
      <c r="F226" s="515"/>
      <c r="G226" s="515"/>
      <c r="H226" s="553" t="s">
        <v>482</v>
      </c>
      <c r="I226" s="554"/>
      <c r="J226" s="554"/>
      <c r="K226" s="555"/>
      <c r="L226" s="371" t="s">
        <v>217</v>
      </c>
      <c r="M226" s="372" t="s">
        <v>245</v>
      </c>
      <c r="N226" s="516" t="s">
        <v>919</v>
      </c>
      <c r="O226" s="516"/>
      <c r="P226" s="371"/>
      <c r="Q226" s="517">
        <v>100000</v>
      </c>
      <c r="R226" s="517"/>
    </row>
    <row r="227" spans="2:18" ht="45.75" customHeight="1" x14ac:dyDescent="0.25">
      <c r="B227" s="515" t="s">
        <v>920</v>
      </c>
      <c r="C227" s="515"/>
      <c r="D227" s="515"/>
      <c r="E227" s="515"/>
      <c r="F227" s="515"/>
      <c r="G227" s="515"/>
      <c r="H227" s="553" t="s">
        <v>482</v>
      </c>
      <c r="I227" s="554"/>
      <c r="J227" s="554"/>
      <c r="K227" s="555"/>
      <c r="L227" s="371" t="s">
        <v>217</v>
      </c>
      <c r="M227" s="372" t="s">
        <v>245</v>
      </c>
      <c r="N227" s="516" t="s">
        <v>921</v>
      </c>
      <c r="O227" s="516"/>
      <c r="P227" s="371"/>
      <c r="Q227" s="517">
        <v>100000</v>
      </c>
      <c r="R227" s="517"/>
    </row>
    <row r="228" spans="2:18" ht="45.75" customHeight="1" x14ac:dyDescent="0.25">
      <c r="B228" s="515" t="s">
        <v>692</v>
      </c>
      <c r="C228" s="515"/>
      <c r="D228" s="515"/>
      <c r="E228" s="515"/>
      <c r="F228" s="515"/>
      <c r="G228" s="515"/>
      <c r="H228" s="553" t="s">
        <v>482</v>
      </c>
      <c r="I228" s="554"/>
      <c r="J228" s="554"/>
      <c r="K228" s="555"/>
      <c r="L228" s="371" t="s">
        <v>217</v>
      </c>
      <c r="M228" s="372" t="s">
        <v>245</v>
      </c>
      <c r="N228" s="516" t="s">
        <v>547</v>
      </c>
      <c r="O228" s="516"/>
      <c r="P228" s="364"/>
      <c r="Q228" s="517">
        <v>100000</v>
      </c>
      <c r="R228" s="517"/>
    </row>
    <row r="229" spans="2:18" ht="34.5" customHeight="1" x14ac:dyDescent="0.25">
      <c r="B229" s="515" t="s">
        <v>830</v>
      </c>
      <c r="C229" s="515"/>
      <c r="D229" s="515"/>
      <c r="E229" s="515"/>
      <c r="F229" s="515"/>
      <c r="G229" s="515"/>
      <c r="H229" s="553" t="s">
        <v>482</v>
      </c>
      <c r="I229" s="554"/>
      <c r="J229" s="554"/>
      <c r="K229" s="555"/>
      <c r="L229" s="371" t="s">
        <v>217</v>
      </c>
      <c r="M229" s="372" t="s">
        <v>245</v>
      </c>
      <c r="N229" s="516" t="s">
        <v>547</v>
      </c>
      <c r="O229" s="516"/>
      <c r="P229" s="371" t="s">
        <v>739</v>
      </c>
      <c r="Q229" s="517">
        <v>100000</v>
      </c>
      <c r="R229" s="517"/>
    </row>
    <row r="230" spans="2:18" ht="15" customHeight="1" x14ac:dyDescent="0.25">
      <c r="B230" s="515" t="s">
        <v>922</v>
      </c>
      <c r="C230" s="515"/>
      <c r="D230" s="515"/>
      <c r="E230" s="515"/>
      <c r="F230" s="515"/>
      <c r="G230" s="515"/>
      <c r="H230" s="553" t="s">
        <v>482</v>
      </c>
      <c r="I230" s="554"/>
      <c r="J230" s="554"/>
      <c r="K230" s="555"/>
      <c r="L230" s="371" t="s">
        <v>219</v>
      </c>
      <c r="M230" s="371"/>
      <c r="N230" s="516"/>
      <c r="O230" s="516"/>
      <c r="P230" s="371"/>
      <c r="Q230" s="517">
        <v>120830136.73999999</v>
      </c>
      <c r="R230" s="517"/>
    </row>
    <row r="231" spans="2:18" ht="15" customHeight="1" x14ac:dyDescent="0.25">
      <c r="B231" s="515" t="s">
        <v>247</v>
      </c>
      <c r="C231" s="515"/>
      <c r="D231" s="515"/>
      <c r="E231" s="515"/>
      <c r="F231" s="515"/>
      <c r="G231" s="515"/>
      <c r="H231" s="553" t="s">
        <v>482</v>
      </c>
      <c r="I231" s="554"/>
      <c r="J231" s="554"/>
      <c r="K231" s="555"/>
      <c r="L231" s="371" t="s">
        <v>219</v>
      </c>
      <c r="M231" s="372" t="s">
        <v>210</v>
      </c>
      <c r="N231" s="516"/>
      <c r="O231" s="516"/>
      <c r="P231" s="371"/>
      <c r="Q231" s="517">
        <v>7238836.8499999996</v>
      </c>
      <c r="R231" s="517"/>
    </row>
    <row r="232" spans="2:18" ht="23.25" customHeight="1" x14ac:dyDescent="0.25">
      <c r="B232" s="515" t="s">
        <v>923</v>
      </c>
      <c r="C232" s="515"/>
      <c r="D232" s="515"/>
      <c r="E232" s="515"/>
      <c r="F232" s="515"/>
      <c r="G232" s="515"/>
      <c r="H232" s="553" t="s">
        <v>482</v>
      </c>
      <c r="I232" s="554"/>
      <c r="J232" s="554"/>
      <c r="K232" s="555"/>
      <c r="L232" s="371" t="s">
        <v>219</v>
      </c>
      <c r="M232" s="372" t="s">
        <v>210</v>
      </c>
      <c r="N232" s="516" t="s">
        <v>924</v>
      </c>
      <c r="O232" s="516"/>
      <c r="P232" s="371"/>
      <c r="Q232" s="517">
        <v>5667545.25</v>
      </c>
      <c r="R232" s="517"/>
    </row>
    <row r="233" spans="2:18" ht="34.5" customHeight="1" x14ac:dyDescent="0.25">
      <c r="B233" s="515" t="s">
        <v>925</v>
      </c>
      <c r="C233" s="515"/>
      <c r="D233" s="515"/>
      <c r="E233" s="515"/>
      <c r="F233" s="515"/>
      <c r="G233" s="515"/>
      <c r="H233" s="553" t="s">
        <v>482</v>
      </c>
      <c r="I233" s="554"/>
      <c r="J233" s="554"/>
      <c r="K233" s="555"/>
      <c r="L233" s="371" t="s">
        <v>219</v>
      </c>
      <c r="M233" s="372" t="s">
        <v>210</v>
      </c>
      <c r="N233" s="516" t="s">
        <v>926</v>
      </c>
      <c r="O233" s="516"/>
      <c r="P233" s="371"/>
      <c r="Q233" s="517">
        <v>5667545.25</v>
      </c>
      <c r="R233" s="517"/>
    </row>
    <row r="234" spans="2:18" ht="79.5" customHeight="1" x14ac:dyDescent="0.25">
      <c r="B234" s="515" t="s">
        <v>691</v>
      </c>
      <c r="C234" s="515"/>
      <c r="D234" s="515"/>
      <c r="E234" s="515"/>
      <c r="F234" s="515"/>
      <c r="G234" s="515"/>
      <c r="H234" s="553" t="s">
        <v>482</v>
      </c>
      <c r="I234" s="554"/>
      <c r="J234" s="554"/>
      <c r="K234" s="555"/>
      <c r="L234" s="371" t="s">
        <v>219</v>
      </c>
      <c r="M234" s="372" t="s">
        <v>210</v>
      </c>
      <c r="N234" s="516" t="s">
        <v>548</v>
      </c>
      <c r="O234" s="516"/>
      <c r="P234" s="364"/>
      <c r="Q234" s="517">
        <v>5667545.25</v>
      </c>
      <c r="R234" s="517"/>
    </row>
    <row r="235" spans="2:18" ht="34.5" customHeight="1" x14ac:dyDescent="0.25">
      <c r="B235" s="515" t="s">
        <v>830</v>
      </c>
      <c r="C235" s="515"/>
      <c r="D235" s="515"/>
      <c r="E235" s="515"/>
      <c r="F235" s="515"/>
      <c r="G235" s="515"/>
      <c r="H235" s="553" t="s">
        <v>482</v>
      </c>
      <c r="I235" s="554"/>
      <c r="J235" s="554"/>
      <c r="K235" s="555"/>
      <c r="L235" s="371" t="s">
        <v>219</v>
      </c>
      <c r="M235" s="372" t="s">
        <v>210</v>
      </c>
      <c r="N235" s="516" t="s">
        <v>548</v>
      </c>
      <c r="O235" s="516"/>
      <c r="P235" s="371" t="s">
        <v>739</v>
      </c>
      <c r="Q235" s="517">
        <v>5667545.25</v>
      </c>
      <c r="R235" s="517"/>
    </row>
    <row r="236" spans="2:18" ht="23.25" customHeight="1" x14ac:dyDescent="0.25">
      <c r="B236" s="515" t="s">
        <v>1032</v>
      </c>
      <c r="C236" s="515"/>
      <c r="D236" s="515"/>
      <c r="E236" s="515"/>
      <c r="F236" s="515"/>
      <c r="G236" s="515"/>
      <c r="H236" s="553" t="s">
        <v>482</v>
      </c>
      <c r="I236" s="554"/>
      <c r="J236" s="554"/>
      <c r="K236" s="555"/>
      <c r="L236" s="371" t="s">
        <v>219</v>
      </c>
      <c r="M236" s="372" t="s">
        <v>210</v>
      </c>
      <c r="N236" s="516" t="s">
        <v>1033</v>
      </c>
      <c r="O236" s="516"/>
      <c r="P236" s="371"/>
      <c r="Q236" s="517">
        <v>1000000</v>
      </c>
      <c r="R236" s="517"/>
    </row>
    <row r="237" spans="2:18" ht="23.25" customHeight="1" x14ac:dyDescent="0.25">
      <c r="B237" s="515" t="s">
        <v>1032</v>
      </c>
      <c r="C237" s="515"/>
      <c r="D237" s="515"/>
      <c r="E237" s="515"/>
      <c r="F237" s="515"/>
      <c r="G237" s="515"/>
      <c r="H237" s="553" t="s">
        <v>482</v>
      </c>
      <c r="I237" s="554"/>
      <c r="J237" s="554"/>
      <c r="K237" s="555"/>
      <c r="L237" s="371" t="s">
        <v>219</v>
      </c>
      <c r="M237" s="372" t="s">
        <v>210</v>
      </c>
      <c r="N237" s="516" t="s">
        <v>1034</v>
      </c>
      <c r="O237" s="516"/>
      <c r="P237" s="371"/>
      <c r="Q237" s="517">
        <v>1000000</v>
      </c>
      <c r="R237" s="517"/>
    </row>
    <row r="238" spans="2:18" ht="23.25" customHeight="1" x14ac:dyDescent="0.25">
      <c r="B238" s="515" t="s">
        <v>1032</v>
      </c>
      <c r="C238" s="515"/>
      <c r="D238" s="515"/>
      <c r="E238" s="515"/>
      <c r="F238" s="515"/>
      <c r="G238" s="515"/>
      <c r="H238" s="553" t="s">
        <v>482</v>
      </c>
      <c r="I238" s="554"/>
      <c r="J238" s="554"/>
      <c r="K238" s="555"/>
      <c r="L238" s="371" t="s">
        <v>219</v>
      </c>
      <c r="M238" s="372" t="s">
        <v>210</v>
      </c>
      <c r="N238" s="516" t="s">
        <v>1035</v>
      </c>
      <c r="O238" s="516"/>
      <c r="P238" s="371"/>
      <c r="Q238" s="517">
        <v>1000000</v>
      </c>
      <c r="R238" s="517"/>
    </row>
    <row r="239" spans="2:18" ht="23.25" customHeight="1" x14ac:dyDescent="0.25">
      <c r="B239" s="515" t="s">
        <v>1036</v>
      </c>
      <c r="C239" s="515"/>
      <c r="D239" s="515"/>
      <c r="E239" s="515"/>
      <c r="F239" s="515"/>
      <c r="G239" s="515"/>
      <c r="H239" s="553" t="s">
        <v>482</v>
      </c>
      <c r="I239" s="554"/>
      <c r="J239" s="554"/>
      <c r="K239" s="555"/>
      <c r="L239" s="371" t="s">
        <v>219</v>
      </c>
      <c r="M239" s="372" t="s">
        <v>210</v>
      </c>
      <c r="N239" s="516" t="s">
        <v>1037</v>
      </c>
      <c r="O239" s="516"/>
      <c r="P239" s="364"/>
      <c r="Q239" s="517">
        <v>1000000</v>
      </c>
      <c r="R239" s="517"/>
    </row>
    <row r="240" spans="2:18" ht="15" customHeight="1" x14ac:dyDescent="0.25">
      <c r="B240" s="515" t="s">
        <v>934</v>
      </c>
      <c r="C240" s="515"/>
      <c r="D240" s="515"/>
      <c r="E240" s="515"/>
      <c r="F240" s="515"/>
      <c r="G240" s="515"/>
      <c r="H240" s="553" t="s">
        <v>482</v>
      </c>
      <c r="I240" s="554"/>
      <c r="J240" s="554"/>
      <c r="K240" s="555"/>
      <c r="L240" s="371" t="s">
        <v>219</v>
      </c>
      <c r="M240" s="372" t="s">
        <v>210</v>
      </c>
      <c r="N240" s="516" t="s">
        <v>1037</v>
      </c>
      <c r="O240" s="516"/>
      <c r="P240" s="371" t="s">
        <v>935</v>
      </c>
      <c r="Q240" s="517">
        <v>1000000</v>
      </c>
      <c r="R240" s="517"/>
    </row>
    <row r="241" spans="2:18" ht="15" customHeight="1" x14ac:dyDescent="0.25">
      <c r="B241" s="515" t="s">
        <v>839</v>
      </c>
      <c r="C241" s="515"/>
      <c r="D241" s="515"/>
      <c r="E241" s="515"/>
      <c r="F241" s="515"/>
      <c r="G241" s="515"/>
      <c r="H241" s="553" t="s">
        <v>482</v>
      </c>
      <c r="I241" s="554"/>
      <c r="J241" s="554"/>
      <c r="K241" s="555"/>
      <c r="L241" s="371" t="s">
        <v>219</v>
      </c>
      <c r="M241" s="372" t="s">
        <v>210</v>
      </c>
      <c r="N241" s="516" t="s">
        <v>840</v>
      </c>
      <c r="O241" s="516"/>
      <c r="P241" s="371"/>
      <c r="Q241" s="517">
        <v>571291.6</v>
      </c>
      <c r="R241" s="517"/>
    </row>
    <row r="242" spans="2:18" ht="23.25" customHeight="1" x14ac:dyDescent="0.25">
      <c r="B242" s="515" t="s">
        <v>841</v>
      </c>
      <c r="C242" s="515"/>
      <c r="D242" s="515"/>
      <c r="E242" s="515"/>
      <c r="F242" s="515"/>
      <c r="G242" s="515"/>
      <c r="H242" s="553" t="s">
        <v>482</v>
      </c>
      <c r="I242" s="554"/>
      <c r="J242" s="554"/>
      <c r="K242" s="555"/>
      <c r="L242" s="371" t="s">
        <v>219</v>
      </c>
      <c r="M242" s="372" t="s">
        <v>210</v>
      </c>
      <c r="N242" s="516" t="s">
        <v>842</v>
      </c>
      <c r="O242" s="516"/>
      <c r="P242" s="371"/>
      <c r="Q242" s="517">
        <v>571291.6</v>
      </c>
      <c r="R242" s="517"/>
    </row>
    <row r="243" spans="2:18" ht="68.25" customHeight="1" x14ac:dyDescent="0.25">
      <c r="B243" s="515" t="s">
        <v>1087</v>
      </c>
      <c r="C243" s="515"/>
      <c r="D243" s="515"/>
      <c r="E243" s="515"/>
      <c r="F243" s="515"/>
      <c r="G243" s="515"/>
      <c r="H243" s="553" t="s">
        <v>482</v>
      </c>
      <c r="I243" s="554"/>
      <c r="J243" s="554"/>
      <c r="K243" s="555"/>
      <c r="L243" s="371" t="s">
        <v>219</v>
      </c>
      <c r="M243" s="372" t="s">
        <v>210</v>
      </c>
      <c r="N243" s="516" t="s">
        <v>1088</v>
      </c>
      <c r="O243" s="516"/>
      <c r="P243" s="364"/>
      <c r="Q243" s="517">
        <v>571291.6</v>
      </c>
      <c r="R243" s="517"/>
    </row>
    <row r="244" spans="2:18" ht="34.5" customHeight="1" x14ac:dyDescent="0.25">
      <c r="B244" s="515" t="s">
        <v>830</v>
      </c>
      <c r="C244" s="515"/>
      <c r="D244" s="515"/>
      <c r="E244" s="515"/>
      <c r="F244" s="515"/>
      <c r="G244" s="515"/>
      <c r="H244" s="553" t="s">
        <v>482</v>
      </c>
      <c r="I244" s="554"/>
      <c r="J244" s="554"/>
      <c r="K244" s="555"/>
      <c r="L244" s="371" t="s">
        <v>219</v>
      </c>
      <c r="M244" s="372" t="s">
        <v>210</v>
      </c>
      <c r="N244" s="516" t="s">
        <v>1088</v>
      </c>
      <c r="O244" s="516"/>
      <c r="P244" s="371" t="s">
        <v>739</v>
      </c>
      <c r="Q244" s="517">
        <v>571291.6</v>
      </c>
      <c r="R244" s="517"/>
    </row>
    <row r="245" spans="2:18" ht="15" customHeight="1" x14ac:dyDescent="0.25">
      <c r="B245" s="515" t="s">
        <v>248</v>
      </c>
      <c r="C245" s="515"/>
      <c r="D245" s="515"/>
      <c r="E245" s="515"/>
      <c r="F245" s="515"/>
      <c r="G245" s="515"/>
      <c r="H245" s="553" t="s">
        <v>482</v>
      </c>
      <c r="I245" s="554"/>
      <c r="J245" s="554"/>
      <c r="K245" s="555"/>
      <c r="L245" s="371" t="s">
        <v>219</v>
      </c>
      <c r="M245" s="372" t="s">
        <v>213</v>
      </c>
      <c r="N245" s="516"/>
      <c r="O245" s="516"/>
      <c r="P245" s="371"/>
      <c r="Q245" s="517">
        <v>33568000</v>
      </c>
      <c r="R245" s="517"/>
    </row>
    <row r="246" spans="2:18" ht="23.25" customHeight="1" x14ac:dyDescent="0.25">
      <c r="B246" s="515" t="s">
        <v>923</v>
      </c>
      <c r="C246" s="515"/>
      <c r="D246" s="515"/>
      <c r="E246" s="515"/>
      <c r="F246" s="515"/>
      <c r="G246" s="515"/>
      <c r="H246" s="553" t="s">
        <v>482</v>
      </c>
      <c r="I246" s="554"/>
      <c r="J246" s="554"/>
      <c r="K246" s="555"/>
      <c r="L246" s="371" t="s">
        <v>219</v>
      </c>
      <c r="M246" s="372" t="s">
        <v>213</v>
      </c>
      <c r="N246" s="516" t="s">
        <v>924</v>
      </c>
      <c r="O246" s="516"/>
      <c r="P246" s="371"/>
      <c r="Q246" s="517">
        <v>33568000</v>
      </c>
      <c r="R246" s="517"/>
    </row>
    <row r="247" spans="2:18" ht="34.5" customHeight="1" x14ac:dyDescent="0.25">
      <c r="B247" s="515" t="s">
        <v>927</v>
      </c>
      <c r="C247" s="515"/>
      <c r="D247" s="515"/>
      <c r="E247" s="515"/>
      <c r="F247" s="515"/>
      <c r="G247" s="515"/>
      <c r="H247" s="553" t="s">
        <v>482</v>
      </c>
      <c r="I247" s="554"/>
      <c r="J247" s="554"/>
      <c r="K247" s="555"/>
      <c r="L247" s="371" t="s">
        <v>219</v>
      </c>
      <c r="M247" s="372" t="s">
        <v>213</v>
      </c>
      <c r="N247" s="516" t="s">
        <v>928</v>
      </c>
      <c r="O247" s="516"/>
      <c r="P247" s="371"/>
      <c r="Q247" s="517">
        <v>20831000</v>
      </c>
      <c r="R247" s="517"/>
    </row>
    <row r="248" spans="2:18" ht="34.5" customHeight="1" x14ac:dyDescent="0.25">
      <c r="B248" s="515" t="s">
        <v>1089</v>
      </c>
      <c r="C248" s="515"/>
      <c r="D248" s="515"/>
      <c r="E248" s="515"/>
      <c r="F248" s="515"/>
      <c r="G248" s="515"/>
      <c r="H248" s="553" t="s">
        <v>482</v>
      </c>
      <c r="I248" s="554"/>
      <c r="J248" s="554"/>
      <c r="K248" s="555"/>
      <c r="L248" s="371" t="s">
        <v>219</v>
      </c>
      <c r="M248" s="372" t="s">
        <v>213</v>
      </c>
      <c r="N248" s="516" t="s">
        <v>1090</v>
      </c>
      <c r="O248" s="516"/>
      <c r="P248" s="364"/>
      <c r="Q248" s="517">
        <v>1160140.3899999999</v>
      </c>
      <c r="R248" s="517"/>
    </row>
    <row r="249" spans="2:18" ht="34.5" customHeight="1" x14ac:dyDescent="0.25">
      <c r="B249" s="515" t="s">
        <v>830</v>
      </c>
      <c r="C249" s="515"/>
      <c r="D249" s="515"/>
      <c r="E249" s="515"/>
      <c r="F249" s="515"/>
      <c r="G249" s="515"/>
      <c r="H249" s="553" t="s">
        <v>482</v>
      </c>
      <c r="I249" s="554"/>
      <c r="J249" s="554"/>
      <c r="K249" s="555"/>
      <c r="L249" s="371" t="s">
        <v>219</v>
      </c>
      <c r="M249" s="372" t="s">
        <v>213</v>
      </c>
      <c r="N249" s="516" t="s">
        <v>1090</v>
      </c>
      <c r="O249" s="516"/>
      <c r="P249" s="371" t="s">
        <v>739</v>
      </c>
      <c r="Q249" s="517">
        <v>1160140.3899999999</v>
      </c>
      <c r="R249" s="517"/>
    </row>
    <row r="250" spans="2:18" ht="68.25" customHeight="1" x14ac:dyDescent="0.25">
      <c r="B250" s="515" t="s">
        <v>929</v>
      </c>
      <c r="C250" s="515"/>
      <c r="D250" s="515"/>
      <c r="E250" s="515"/>
      <c r="F250" s="515"/>
      <c r="G250" s="515"/>
      <c r="H250" s="553" t="s">
        <v>482</v>
      </c>
      <c r="I250" s="554"/>
      <c r="J250" s="554"/>
      <c r="K250" s="555"/>
      <c r="L250" s="371" t="s">
        <v>219</v>
      </c>
      <c r="M250" s="372" t="s">
        <v>213</v>
      </c>
      <c r="N250" s="516" t="s">
        <v>549</v>
      </c>
      <c r="O250" s="516"/>
      <c r="P250" s="364"/>
      <c r="Q250" s="517">
        <v>13102859.609999999</v>
      </c>
      <c r="R250" s="517"/>
    </row>
    <row r="251" spans="2:18" ht="34.5" customHeight="1" x14ac:dyDescent="0.25">
      <c r="B251" s="515" t="s">
        <v>830</v>
      </c>
      <c r="C251" s="515"/>
      <c r="D251" s="515"/>
      <c r="E251" s="515"/>
      <c r="F251" s="515"/>
      <c r="G251" s="515"/>
      <c r="H251" s="553" t="s">
        <v>482</v>
      </c>
      <c r="I251" s="554"/>
      <c r="J251" s="554"/>
      <c r="K251" s="555"/>
      <c r="L251" s="371" t="s">
        <v>219</v>
      </c>
      <c r="M251" s="372" t="s">
        <v>213</v>
      </c>
      <c r="N251" s="516" t="s">
        <v>549</v>
      </c>
      <c r="O251" s="516"/>
      <c r="P251" s="371" t="s">
        <v>739</v>
      </c>
      <c r="Q251" s="517">
        <v>13102859.609999999</v>
      </c>
      <c r="R251" s="517"/>
    </row>
    <row r="252" spans="2:18" ht="79.5" customHeight="1" x14ac:dyDescent="0.25">
      <c r="B252" s="515" t="s">
        <v>703</v>
      </c>
      <c r="C252" s="515"/>
      <c r="D252" s="515"/>
      <c r="E252" s="515"/>
      <c r="F252" s="515"/>
      <c r="G252" s="515"/>
      <c r="H252" s="553" t="s">
        <v>482</v>
      </c>
      <c r="I252" s="554"/>
      <c r="J252" s="554"/>
      <c r="K252" s="555"/>
      <c r="L252" s="371" t="s">
        <v>219</v>
      </c>
      <c r="M252" s="372" t="s">
        <v>213</v>
      </c>
      <c r="N252" s="516" t="s">
        <v>550</v>
      </c>
      <c r="O252" s="516"/>
      <c r="P252" s="364"/>
      <c r="Q252" s="517">
        <v>6568000</v>
      </c>
      <c r="R252" s="517"/>
    </row>
    <row r="253" spans="2:18" ht="34.5" customHeight="1" x14ac:dyDescent="0.25">
      <c r="B253" s="515" t="s">
        <v>830</v>
      </c>
      <c r="C253" s="515"/>
      <c r="D253" s="515"/>
      <c r="E253" s="515"/>
      <c r="F253" s="515"/>
      <c r="G253" s="515"/>
      <c r="H253" s="553" t="s">
        <v>482</v>
      </c>
      <c r="I253" s="554"/>
      <c r="J253" s="554"/>
      <c r="K253" s="555"/>
      <c r="L253" s="371" t="s">
        <v>219</v>
      </c>
      <c r="M253" s="372" t="s">
        <v>213</v>
      </c>
      <c r="N253" s="516" t="s">
        <v>550</v>
      </c>
      <c r="O253" s="516"/>
      <c r="P253" s="371" t="s">
        <v>739</v>
      </c>
      <c r="Q253" s="517">
        <v>6568000</v>
      </c>
      <c r="R253" s="517"/>
    </row>
    <row r="254" spans="2:18" ht="57" customHeight="1" x14ac:dyDescent="0.25">
      <c r="B254" s="515" t="s">
        <v>930</v>
      </c>
      <c r="C254" s="515"/>
      <c r="D254" s="515"/>
      <c r="E254" s="515"/>
      <c r="F254" s="515"/>
      <c r="G254" s="515"/>
      <c r="H254" s="553" t="s">
        <v>482</v>
      </c>
      <c r="I254" s="554"/>
      <c r="J254" s="554"/>
      <c r="K254" s="555"/>
      <c r="L254" s="371" t="s">
        <v>219</v>
      </c>
      <c r="M254" s="372" t="s">
        <v>213</v>
      </c>
      <c r="N254" s="516" t="s">
        <v>931</v>
      </c>
      <c r="O254" s="516"/>
      <c r="P254" s="371"/>
      <c r="Q254" s="517">
        <v>5137000</v>
      </c>
      <c r="R254" s="517"/>
    </row>
    <row r="255" spans="2:18" ht="90.75" customHeight="1" x14ac:dyDescent="0.25">
      <c r="B255" s="515" t="s">
        <v>690</v>
      </c>
      <c r="C255" s="515"/>
      <c r="D255" s="515"/>
      <c r="E255" s="515"/>
      <c r="F255" s="515"/>
      <c r="G255" s="515"/>
      <c r="H255" s="553" t="s">
        <v>482</v>
      </c>
      <c r="I255" s="554"/>
      <c r="J255" s="554"/>
      <c r="K255" s="555"/>
      <c r="L255" s="371" t="s">
        <v>219</v>
      </c>
      <c r="M255" s="372" t="s">
        <v>213</v>
      </c>
      <c r="N255" s="516" t="s">
        <v>551</v>
      </c>
      <c r="O255" s="516"/>
      <c r="P255" s="364"/>
      <c r="Q255" s="517">
        <v>5137000</v>
      </c>
      <c r="R255" s="517"/>
    </row>
    <row r="256" spans="2:18" ht="34.5" customHeight="1" x14ac:dyDescent="0.25">
      <c r="B256" s="515" t="s">
        <v>830</v>
      </c>
      <c r="C256" s="515"/>
      <c r="D256" s="515"/>
      <c r="E256" s="515"/>
      <c r="F256" s="515"/>
      <c r="G256" s="515"/>
      <c r="H256" s="553" t="s">
        <v>482</v>
      </c>
      <c r="I256" s="554"/>
      <c r="J256" s="554"/>
      <c r="K256" s="555"/>
      <c r="L256" s="371" t="s">
        <v>219</v>
      </c>
      <c r="M256" s="372" t="s">
        <v>213</v>
      </c>
      <c r="N256" s="516" t="s">
        <v>551</v>
      </c>
      <c r="O256" s="516"/>
      <c r="P256" s="371" t="s">
        <v>739</v>
      </c>
      <c r="Q256" s="517">
        <v>5137000</v>
      </c>
      <c r="R256" s="517"/>
    </row>
    <row r="257" spans="2:18" ht="23.25" customHeight="1" x14ac:dyDescent="0.25">
      <c r="B257" s="515" t="s">
        <v>932</v>
      </c>
      <c r="C257" s="515"/>
      <c r="D257" s="515"/>
      <c r="E257" s="515"/>
      <c r="F257" s="515"/>
      <c r="G257" s="515"/>
      <c r="H257" s="553" t="s">
        <v>482</v>
      </c>
      <c r="I257" s="554"/>
      <c r="J257" s="554"/>
      <c r="K257" s="555"/>
      <c r="L257" s="371" t="s">
        <v>219</v>
      </c>
      <c r="M257" s="372" t="s">
        <v>213</v>
      </c>
      <c r="N257" s="516" t="s">
        <v>933</v>
      </c>
      <c r="O257" s="516"/>
      <c r="P257" s="371"/>
      <c r="Q257" s="517">
        <v>7600000</v>
      </c>
      <c r="R257" s="517"/>
    </row>
    <row r="258" spans="2:18" ht="68.25" customHeight="1" x14ac:dyDescent="0.25">
      <c r="B258" s="515" t="s">
        <v>689</v>
      </c>
      <c r="C258" s="515"/>
      <c r="D258" s="515"/>
      <c r="E258" s="515"/>
      <c r="F258" s="515"/>
      <c r="G258" s="515"/>
      <c r="H258" s="553" t="s">
        <v>482</v>
      </c>
      <c r="I258" s="554"/>
      <c r="J258" s="554"/>
      <c r="K258" s="555"/>
      <c r="L258" s="371" t="s">
        <v>219</v>
      </c>
      <c r="M258" s="372" t="s">
        <v>213</v>
      </c>
      <c r="N258" s="516" t="s">
        <v>552</v>
      </c>
      <c r="O258" s="516"/>
      <c r="P258" s="364"/>
      <c r="Q258" s="517">
        <v>7600000</v>
      </c>
      <c r="R258" s="517"/>
    </row>
    <row r="259" spans="2:18" ht="34.5" customHeight="1" x14ac:dyDescent="0.25">
      <c r="B259" s="515" t="s">
        <v>830</v>
      </c>
      <c r="C259" s="515"/>
      <c r="D259" s="515"/>
      <c r="E259" s="515"/>
      <c r="F259" s="515"/>
      <c r="G259" s="515"/>
      <c r="H259" s="553" t="s">
        <v>482</v>
      </c>
      <c r="I259" s="554"/>
      <c r="J259" s="554"/>
      <c r="K259" s="555"/>
      <c r="L259" s="371" t="s">
        <v>219</v>
      </c>
      <c r="M259" s="372" t="s">
        <v>213</v>
      </c>
      <c r="N259" s="516" t="s">
        <v>552</v>
      </c>
      <c r="O259" s="516"/>
      <c r="P259" s="371" t="s">
        <v>739</v>
      </c>
      <c r="Q259" s="517">
        <v>6000000</v>
      </c>
      <c r="R259" s="517"/>
    </row>
    <row r="260" spans="2:18" ht="15" customHeight="1" x14ac:dyDescent="0.25">
      <c r="B260" s="515" t="s">
        <v>934</v>
      </c>
      <c r="C260" s="515"/>
      <c r="D260" s="515"/>
      <c r="E260" s="515"/>
      <c r="F260" s="515"/>
      <c r="G260" s="515"/>
      <c r="H260" s="553" t="s">
        <v>482</v>
      </c>
      <c r="I260" s="554"/>
      <c r="J260" s="554"/>
      <c r="K260" s="555"/>
      <c r="L260" s="371" t="s">
        <v>219</v>
      </c>
      <c r="M260" s="372" t="s">
        <v>213</v>
      </c>
      <c r="N260" s="516" t="s">
        <v>552</v>
      </c>
      <c r="O260" s="516"/>
      <c r="P260" s="371" t="s">
        <v>935</v>
      </c>
      <c r="Q260" s="517">
        <v>1600000</v>
      </c>
      <c r="R260" s="517"/>
    </row>
    <row r="261" spans="2:18" ht="15" customHeight="1" x14ac:dyDescent="0.25">
      <c r="B261" s="515" t="s">
        <v>249</v>
      </c>
      <c r="C261" s="515"/>
      <c r="D261" s="515"/>
      <c r="E261" s="515"/>
      <c r="F261" s="515"/>
      <c r="G261" s="515"/>
      <c r="H261" s="553" t="s">
        <v>482</v>
      </c>
      <c r="I261" s="554"/>
      <c r="J261" s="554"/>
      <c r="K261" s="555"/>
      <c r="L261" s="371" t="s">
        <v>219</v>
      </c>
      <c r="M261" s="372" t="s">
        <v>215</v>
      </c>
      <c r="N261" s="516"/>
      <c r="O261" s="516"/>
      <c r="P261" s="371"/>
      <c r="Q261" s="517">
        <v>35825463.810000002</v>
      </c>
      <c r="R261" s="517"/>
    </row>
    <row r="262" spans="2:18" ht="23.25" customHeight="1" x14ac:dyDescent="0.25">
      <c r="B262" s="515" t="s">
        <v>923</v>
      </c>
      <c r="C262" s="515"/>
      <c r="D262" s="515"/>
      <c r="E262" s="515"/>
      <c r="F262" s="515"/>
      <c r="G262" s="515"/>
      <c r="H262" s="553" t="s">
        <v>482</v>
      </c>
      <c r="I262" s="554"/>
      <c r="J262" s="554"/>
      <c r="K262" s="555"/>
      <c r="L262" s="371" t="s">
        <v>219</v>
      </c>
      <c r="M262" s="372" t="s">
        <v>215</v>
      </c>
      <c r="N262" s="516" t="s">
        <v>924</v>
      </c>
      <c r="O262" s="516"/>
      <c r="P262" s="371"/>
      <c r="Q262" s="517">
        <v>35825463.810000002</v>
      </c>
      <c r="R262" s="517"/>
    </row>
    <row r="263" spans="2:18" ht="34.5" customHeight="1" x14ac:dyDescent="0.25">
      <c r="B263" s="515" t="s">
        <v>936</v>
      </c>
      <c r="C263" s="515"/>
      <c r="D263" s="515"/>
      <c r="E263" s="515"/>
      <c r="F263" s="515"/>
      <c r="G263" s="515"/>
      <c r="H263" s="553" t="s">
        <v>482</v>
      </c>
      <c r="I263" s="554"/>
      <c r="J263" s="554"/>
      <c r="K263" s="555"/>
      <c r="L263" s="371" t="s">
        <v>219</v>
      </c>
      <c r="M263" s="372" t="s">
        <v>215</v>
      </c>
      <c r="N263" s="516" t="s">
        <v>937</v>
      </c>
      <c r="O263" s="516"/>
      <c r="P263" s="371"/>
      <c r="Q263" s="517">
        <v>35825463.810000002</v>
      </c>
      <c r="R263" s="517"/>
    </row>
    <row r="264" spans="2:18" ht="79.5" customHeight="1" x14ac:dyDescent="0.25">
      <c r="B264" s="515" t="s">
        <v>688</v>
      </c>
      <c r="C264" s="515"/>
      <c r="D264" s="515"/>
      <c r="E264" s="515"/>
      <c r="F264" s="515"/>
      <c r="G264" s="515"/>
      <c r="H264" s="553" t="s">
        <v>482</v>
      </c>
      <c r="I264" s="554"/>
      <c r="J264" s="554"/>
      <c r="K264" s="555"/>
      <c r="L264" s="371" t="s">
        <v>219</v>
      </c>
      <c r="M264" s="372" t="s">
        <v>215</v>
      </c>
      <c r="N264" s="516" t="s">
        <v>553</v>
      </c>
      <c r="O264" s="516"/>
      <c r="P264" s="364"/>
      <c r="Q264" s="517">
        <v>7500000</v>
      </c>
      <c r="R264" s="517"/>
    </row>
    <row r="265" spans="2:18" ht="34.5" customHeight="1" x14ac:dyDescent="0.25">
      <c r="B265" s="515" t="s">
        <v>830</v>
      </c>
      <c r="C265" s="515"/>
      <c r="D265" s="515"/>
      <c r="E265" s="515"/>
      <c r="F265" s="515"/>
      <c r="G265" s="515"/>
      <c r="H265" s="553" t="s">
        <v>482</v>
      </c>
      <c r="I265" s="554"/>
      <c r="J265" s="554"/>
      <c r="K265" s="555"/>
      <c r="L265" s="371" t="s">
        <v>219</v>
      </c>
      <c r="M265" s="372" t="s">
        <v>215</v>
      </c>
      <c r="N265" s="516" t="s">
        <v>553</v>
      </c>
      <c r="O265" s="516"/>
      <c r="P265" s="371" t="s">
        <v>739</v>
      </c>
      <c r="Q265" s="517">
        <v>7500000</v>
      </c>
      <c r="R265" s="517"/>
    </row>
    <row r="266" spans="2:18" ht="79.5" customHeight="1" x14ac:dyDescent="0.25">
      <c r="B266" s="515" t="s">
        <v>687</v>
      </c>
      <c r="C266" s="515"/>
      <c r="D266" s="515"/>
      <c r="E266" s="515"/>
      <c r="F266" s="515"/>
      <c r="G266" s="515"/>
      <c r="H266" s="553" t="s">
        <v>482</v>
      </c>
      <c r="I266" s="554"/>
      <c r="J266" s="554"/>
      <c r="K266" s="555"/>
      <c r="L266" s="371" t="s">
        <v>219</v>
      </c>
      <c r="M266" s="372" t="s">
        <v>215</v>
      </c>
      <c r="N266" s="516" t="s">
        <v>554</v>
      </c>
      <c r="O266" s="516"/>
      <c r="P266" s="364"/>
      <c r="Q266" s="517">
        <v>2308000</v>
      </c>
      <c r="R266" s="517"/>
    </row>
    <row r="267" spans="2:18" ht="34.5" customHeight="1" x14ac:dyDescent="0.25">
      <c r="B267" s="515" t="s">
        <v>830</v>
      </c>
      <c r="C267" s="515"/>
      <c r="D267" s="515"/>
      <c r="E267" s="515"/>
      <c r="F267" s="515"/>
      <c r="G267" s="515"/>
      <c r="H267" s="553" t="s">
        <v>482</v>
      </c>
      <c r="I267" s="554"/>
      <c r="J267" s="554"/>
      <c r="K267" s="555"/>
      <c r="L267" s="371" t="s">
        <v>219</v>
      </c>
      <c r="M267" s="372" t="s">
        <v>215</v>
      </c>
      <c r="N267" s="516" t="s">
        <v>554</v>
      </c>
      <c r="O267" s="516"/>
      <c r="P267" s="371" t="s">
        <v>739</v>
      </c>
      <c r="Q267" s="517">
        <v>2308000</v>
      </c>
      <c r="R267" s="517"/>
    </row>
    <row r="268" spans="2:18" ht="79.5" customHeight="1" x14ac:dyDescent="0.25">
      <c r="B268" s="515" t="s">
        <v>686</v>
      </c>
      <c r="C268" s="515"/>
      <c r="D268" s="515"/>
      <c r="E268" s="515"/>
      <c r="F268" s="515"/>
      <c r="G268" s="515"/>
      <c r="H268" s="553" t="s">
        <v>482</v>
      </c>
      <c r="I268" s="554"/>
      <c r="J268" s="554"/>
      <c r="K268" s="555"/>
      <c r="L268" s="371" t="s">
        <v>219</v>
      </c>
      <c r="M268" s="372" t="s">
        <v>215</v>
      </c>
      <c r="N268" s="516" t="s">
        <v>555</v>
      </c>
      <c r="O268" s="516"/>
      <c r="P268" s="364"/>
      <c r="Q268" s="517">
        <v>10103140.08</v>
      </c>
      <c r="R268" s="517"/>
    </row>
    <row r="269" spans="2:18" ht="34.5" customHeight="1" x14ac:dyDescent="0.25">
      <c r="B269" s="515" t="s">
        <v>830</v>
      </c>
      <c r="C269" s="515"/>
      <c r="D269" s="515"/>
      <c r="E269" s="515"/>
      <c r="F269" s="515"/>
      <c r="G269" s="515"/>
      <c r="H269" s="553" t="s">
        <v>482</v>
      </c>
      <c r="I269" s="554"/>
      <c r="J269" s="554"/>
      <c r="K269" s="555"/>
      <c r="L269" s="371" t="s">
        <v>219</v>
      </c>
      <c r="M269" s="372" t="s">
        <v>215</v>
      </c>
      <c r="N269" s="516" t="s">
        <v>555</v>
      </c>
      <c r="O269" s="516"/>
      <c r="P269" s="371" t="s">
        <v>739</v>
      </c>
      <c r="Q269" s="517">
        <v>10103140.08</v>
      </c>
      <c r="R269" s="517"/>
    </row>
    <row r="270" spans="2:18" ht="79.5" customHeight="1" x14ac:dyDescent="0.25">
      <c r="B270" s="515" t="s">
        <v>938</v>
      </c>
      <c r="C270" s="515"/>
      <c r="D270" s="515"/>
      <c r="E270" s="515"/>
      <c r="F270" s="515"/>
      <c r="G270" s="515"/>
      <c r="H270" s="553" t="s">
        <v>482</v>
      </c>
      <c r="I270" s="554"/>
      <c r="J270" s="554"/>
      <c r="K270" s="555"/>
      <c r="L270" s="371" t="s">
        <v>219</v>
      </c>
      <c r="M270" s="372" t="s">
        <v>215</v>
      </c>
      <c r="N270" s="516" t="s">
        <v>939</v>
      </c>
      <c r="O270" s="516"/>
      <c r="P270" s="364"/>
      <c r="Q270" s="517">
        <v>5664409.9500000002</v>
      </c>
      <c r="R270" s="517"/>
    </row>
    <row r="271" spans="2:18" ht="34.5" customHeight="1" x14ac:dyDescent="0.25">
      <c r="B271" s="515" t="s">
        <v>830</v>
      </c>
      <c r="C271" s="515"/>
      <c r="D271" s="515"/>
      <c r="E271" s="515"/>
      <c r="F271" s="515"/>
      <c r="G271" s="515"/>
      <c r="H271" s="553" t="s">
        <v>482</v>
      </c>
      <c r="I271" s="554"/>
      <c r="J271" s="554"/>
      <c r="K271" s="555"/>
      <c r="L271" s="371" t="s">
        <v>219</v>
      </c>
      <c r="M271" s="372" t="s">
        <v>215</v>
      </c>
      <c r="N271" s="516" t="s">
        <v>939</v>
      </c>
      <c r="O271" s="516"/>
      <c r="P271" s="371" t="s">
        <v>739</v>
      </c>
      <c r="Q271" s="517">
        <v>5664409.9500000002</v>
      </c>
      <c r="R271" s="517"/>
    </row>
    <row r="272" spans="2:18" ht="23.25" customHeight="1" x14ac:dyDescent="0.25">
      <c r="B272" s="515" t="s">
        <v>734</v>
      </c>
      <c r="C272" s="515"/>
      <c r="D272" s="515"/>
      <c r="E272" s="515"/>
      <c r="F272" s="515"/>
      <c r="G272" s="515"/>
      <c r="H272" s="553" t="s">
        <v>482</v>
      </c>
      <c r="I272" s="554"/>
      <c r="J272" s="554"/>
      <c r="K272" s="555"/>
      <c r="L272" s="371" t="s">
        <v>219</v>
      </c>
      <c r="M272" s="372" t="s">
        <v>215</v>
      </c>
      <c r="N272" s="516" t="s">
        <v>735</v>
      </c>
      <c r="O272" s="516"/>
      <c r="P272" s="364"/>
      <c r="Q272" s="517">
        <v>4373715.38</v>
      </c>
      <c r="R272" s="517"/>
    </row>
    <row r="273" spans="2:18" ht="34.5" customHeight="1" x14ac:dyDescent="0.25">
      <c r="B273" s="515" t="s">
        <v>830</v>
      </c>
      <c r="C273" s="515"/>
      <c r="D273" s="515"/>
      <c r="E273" s="515"/>
      <c r="F273" s="515"/>
      <c r="G273" s="515"/>
      <c r="H273" s="553" t="s">
        <v>482</v>
      </c>
      <c r="I273" s="554"/>
      <c r="J273" s="554"/>
      <c r="K273" s="555"/>
      <c r="L273" s="371" t="s">
        <v>219</v>
      </c>
      <c r="M273" s="372" t="s">
        <v>215</v>
      </c>
      <c r="N273" s="516" t="s">
        <v>735</v>
      </c>
      <c r="O273" s="516"/>
      <c r="P273" s="371" t="s">
        <v>739</v>
      </c>
      <c r="Q273" s="517">
        <v>4373715.38</v>
      </c>
      <c r="R273" s="517"/>
    </row>
    <row r="274" spans="2:18" ht="34.5" customHeight="1" x14ac:dyDescent="0.25">
      <c r="B274" s="515" t="s">
        <v>940</v>
      </c>
      <c r="C274" s="515"/>
      <c r="D274" s="515"/>
      <c r="E274" s="515"/>
      <c r="F274" s="515"/>
      <c r="G274" s="515"/>
      <c r="H274" s="553" t="s">
        <v>482</v>
      </c>
      <c r="I274" s="554"/>
      <c r="J274" s="554"/>
      <c r="K274" s="555"/>
      <c r="L274" s="371" t="s">
        <v>219</v>
      </c>
      <c r="M274" s="372" t="s">
        <v>215</v>
      </c>
      <c r="N274" s="516" t="s">
        <v>941</v>
      </c>
      <c r="O274" s="516"/>
      <c r="P274" s="364"/>
      <c r="Q274" s="517">
        <v>0</v>
      </c>
      <c r="R274" s="517"/>
    </row>
    <row r="275" spans="2:18" ht="34.5" customHeight="1" x14ac:dyDescent="0.25">
      <c r="B275" s="515" t="s">
        <v>830</v>
      </c>
      <c r="C275" s="515"/>
      <c r="D275" s="515"/>
      <c r="E275" s="515"/>
      <c r="F275" s="515"/>
      <c r="G275" s="515"/>
      <c r="H275" s="553" t="s">
        <v>482</v>
      </c>
      <c r="I275" s="554"/>
      <c r="J275" s="554"/>
      <c r="K275" s="555"/>
      <c r="L275" s="371" t="s">
        <v>219</v>
      </c>
      <c r="M275" s="372" t="s">
        <v>215</v>
      </c>
      <c r="N275" s="516" t="s">
        <v>941</v>
      </c>
      <c r="O275" s="516"/>
      <c r="P275" s="371" t="s">
        <v>739</v>
      </c>
      <c r="Q275" s="517">
        <v>0</v>
      </c>
      <c r="R275" s="517"/>
    </row>
    <row r="276" spans="2:18" ht="15" customHeight="1" x14ac:dyDescent="0.25">
      <c r="B276" s="515" t="s">
        <v>942</v>
      </c>
      <c r="C276" s="515"/>
      <c r="D276" s="515"/>
      <c r="E276" s="515"/>
      <c r="F276" s="515"/>
      <c r="G276" s="515"/>
      <c r="H276" s="553" t="s">
        <v>482</v>
      </c>
      <c r="I276" s="554"/>
      <c r="J276" s="554"/>
      <c r="K276" s="555"/>
      <c r="L276" s="371" t="s">
        <v>219</v>
      </c>
      <c r="M276" s="372" t="s">
        <v>215</v>
      </c>
      <c r="N276" s="516" t="s">
        <v>943</v>
      </c>
      <c r="O276" s="516"/>
      <c r="P276" s="371"/>
      <c r="Q276" s="517">
        <v>5876198.4000000004</v>
      </c>
      <c r="R276" s="517"/>
    </row>
    <row r="277" spans="2:18" ht="90.75" customHeight="1" x14ac:dyDescent="0.25">
      <c r="B277" s="515" t="s">
        <v>704</v>
      </c>
      <c r="C277" s="515"/>
      <c r="D277" s="515"/>
      <c r="E277" s="515"/>
      <c r="F277" s="515"/>
      <c r="G277" s="515"/>
      <c r="H277" s="553" t="s">
        <v>482</v>
      </c>
      <c r="I277" s="554"/>
      <c r="J277" s="554"/>
      <c r="K277" s="555"/>
      <c r="L277" s="371" t="s">
        <v>219</v>
      </c>
      <c r="M277" s="372" t="s">
        <v>215</v>
      </c>
      <c r="N277" s="516" t="s">
        <v>556</v>
      </c>
      <c r="O277" s="516"/>
      <c r="P277" s="364"/>
      <c r="Q277" s="517">
        <v>5876198.4000000004</v>
      </c>
      <c r="R277" s="517"/>
    </row>
    <row r="278" spans="2:18" ht="34.5" customHeight="1" x14ac:dyDescent="0.25">
      <c r="B278" s="515" t="s">
        <v>830</v>
      </c>
      <c r="C278" s="515"/>
      <c r="D278" s="515"/>
      <c r="E278" s="515"/>
      <c r="F278" s="515"/>
      <c r="G278" s="515"/>
      <c r="H278" s="553" t="s">
        <v>482</v>
      </c>
      <c r="I278" s="554"/>
      <c r="J278" s="554"/>
      <c r="K278" s="555"/>
      <c r="L278" s="371" t="s">
        <v>219</v>
      </c>
      <c r="M278" s="372" t="s">
        <v>215</v>
      </c>
      <c r="N278" s="516" t="s">
        <v>556</v>
      </c>
      <c r="O278" s="516"/>
      <c r="P278" s="371" t="s">
        <v>739</v>
      </c>
      <c r="Q278" s="517">
        <v>5876198.4000000004</v>
      </c>
      <c r="R278" s="517"/>
    </row>
    <row r="279" spans="2:18" ht="23.25" customHeight="1" x14ac:dyDescent="0.25">
      <c r="B279" s="515" t="s">
        <v>250</v>
      </c>
      <c r="C279" s="515"/>
      <c r="D279" s="515"/>
      <c r="E279" s="515"/>
      <c r="F279" s="515"/>
      <c r="G279" s="515"/>
      <c r="H279" s="553" t="s">
        <v>482</v>
      </c>
      <c r="I279" s="554"/>
      <c r="J279" s="554"/>
      <c r="K279" s="555"/>
      <c r="L279" s="371" t="s">
        <v>219</v>
      </c>
      <c r="M279" s="372" t="s">
        <v>219</v>
      </c>
      <c r="N279" s="516"/>
      <c r="O279" s="516"/>
      <c r="P279" s="371"/>
      <c r="Q279" s="517">
        <v>44197836.079999998</v>
      </c>
      <c r="R279" s="517"/>
    </row>
    <row r="280" spans="2:18" ht="15" customHeight="1" x14ac:dyDescent="0.25">
      <c r="B280" s="515" t="s">
        <v>839</v>
      </c>
      <c r="C280" s="515"/>
      <c r="D280" s="515"/>
      <c r="E280" s="515"/>
      <c r="F280" s="515"/>
      <c r="G280" s="515"/>
      <c r="H280" s="553" t="s">
        <v>482</v>
      </c>
      <c r="I280" s="554"/>
      <c r="J280" s="554"/>
      <c r="K280" s="555"/>
      <c r="L280" s="371" t="s">
        <v>219</v>
      </c>
      <c r="M280" s="372" t="s">
        <v>219</v>
      </c>
      <c r="N280" s="516" t="s">
        <v>840</v>
      </c>
      <c r="O280" s="516"/>
      <c r="P280" s="371"/>
      <c r="Q280" s="517">
        <v>44197836.079999998</v>
      </c>
      <c r="R280" s="517"/>
    </row>
    <row r="281" spans="2:18" ht="23.25" customHeight="1" x14ac:dyDescent="0.25">
      <c r="B281" s="515" t="s">
        <v>841</v>
      </c>
      <c r="C281" s="515"/>
      <c r="D281" s="515"/>
      <c r="E281" s="515"/>
      <c r="F281" s="515"/>
      <c r="G281" s="515"/>
      <c r="H281" s="553" t="s">
        <v>482</v>
      </c>
      <c r="I281" s="554"/>
      <c r="J281" s="554"/>
      <c r="K281" s="555"/>
      <c r="L281" s="371" t="s">
        <v>219</v>
      </c>
      <c r="M281" s="372" t="s">
        <v>219</v>
      </c>
      <c r="N281" s="516" t="s">
        <v>842</v>
      </c>
      <c r="O281" s="516"/>
      <c r="P281" s="371"/>
      <c r="Q281" s="517">
        <v>44197836.079999998</v>
      </c>
      <c r="R281" s="517"/>
    </row>
    <row r="282" spans="2:18" ht="15" customHeight="1" x14ac:dyDescent="0.25">
      <c r="B282" s="515" t="s">
        <v>526</v>
      </c>
      <c r="C282" s="515"/>
      <c r="D282" s="515"/>
      <c r="E282" s="515"/>
      <c r="F282" s="515"/>
      <c r="G282" s="515"/>
      <c r="H282" s="553" t="s">
        <v>482</v>
      </c>
      <c r="I282" s="554"/>
      <c r="J282" s="554"/>
      <c r="K282" s="555"/>
      <c r="L282" s="371" t="s">
        <v>219</v>
      </c>
      <c r="M282" s="372" t="s">
        <v>219</v>
      </c>
      <c r="N282" s="516" t="s">
        <v>527</v>
      </c>
      <c r="O282" s="516"/>
      <c r="P282" s="364"/>
      <c r="Q282" s="517">
        <v>44197836.079999998</v>
      </c>
      <c r="R282" s="517"/>
    </row>
    <row r="283" spans="2:18" ht="23.25" customHeight="1" x14ac:dyDescent="0.25">
      <c r="B283" s="515" t="s">
        <v>845</v>
      </c>
      <c r="C283" s="515"/>
      <c r="D283" s="515"/>
      <c r="E283" s="515"/>
      <c r="F283" s="515"/>
      <c r="G283" s="515"/>
      <c r="H283" s="553" t="s">
        <v>482</v>
      </c>
      <c r="I283" s="554"/>
      <c r="J283" s="554"/>
      <c r="K283" s="555"/>
      <c r="L283" s="371" t="s">
        <v>219</v>
      </c>
      <c r="M283" s="372" t="s">
        <v>219</v>
      </c>
      <c r="N283" s="516" t="s">
        <v>527</v>
      </c>
      <c r="O283" s="516"/>
      <c r="P283" s="371" t="s">
        <v>846</v>
      </c>
      <c r="Q283" s="517">
        <v>34563336.079999998</v>
      </c>
      <c r="R283" s="517"/>
    </row>
    <row r="284" spans="2:18" ht="34.5" customHeight="1" x14ac:dyDescent="0.25">
      <c r="B284" s="515" t="s">
        <v>830</v>
      </c>
      <c r="C284" s="515"/>
      <c r="D284" s="515"/>
      <c r="E284" s="515"/>
      <c r="F284" s="515"/>
      <c r="G284" s="515"/>
      <c r="H284" s="553" t="s">
        <v>482</v>
      </c>
      <c r="I284" s="554"/>
      <c r="J284" s="554"/>
      <c r="K284" s="555"/>
      <c r="L284" s="371" t="s">
        <v>219</v>
      </c>
      <c r="M284" s="372" t="s">
        <v>219</v>
      </c>
      <c r="N284" s="516" t="s">
        <v>527</v>
      </c>
      <c r="O284" s="516"/>
      <c r="P284" s="371" t="s">
        <v>739</v>
      </c>
      <c r="Q284" s="517">
        <v>9544754</v>
      </c>
      <c r="R284" s="517"/>
    </row>
    <row r="285" spans="2:18" ht="15" customHeight="1" x14ac:dyDescent="0.25">
      <c r="B285" s="515" t="s">
        <v>831</v>
      </c>
      <c r="C285" s="515"/>
      <c r="D285" s="515"/>
      <c r="E285" s="515"/>
      <c r="F285" s="515"/>
      <c r="G285" s="515"/>
      <c r="H285" s="553" t="s">
        <v>482</v>
      </c>
      <c r="I285" s="554"/>
      <c r="J285" s="554"/>
      <c r="K285" s="555"/>
      <c r="L285" s="371" t="s">
        <v>219</v>
      </c>
      <c r="M285" s="372" t="s">
        <v>219</v>
      </c>
      <c r="N285" s="516" t="s">
        <v>527</v>
      </c>
      <c r="O285" s="516"/>
      <c r="P285" s="371" t="s">
        <v>822</v>
      </c>
      <c r="Q285" s="517">
        <v>89746</v>
      </c>
      <c r="R285" s="517"/>
    </row>
    <row r="286" spans="2:18" ht="15" customHeight="1" x14ac:dyDescent="0.25">
      <c r="B286" s="515" t="s">
        <v>251</v>
      </c>
      <c r="C286" s="515"/>
      <c r="D286" s="515"/>
      <c r="E286" s="515"/>
      <c r="F286" s="515"/>
      <c r="G286" s="515"/>
      <c r="H286" s="553" t="s">
        <v>482</v>
      </c>
      <c r="I286" s="554"/>
      <c r="J286" s="554"/>
      <c r="K286" s="555"/>
      <c r="L286" s="371" t="s">
        <v>221</v>
      </c>
      <c r="M286" s="371"/>
      <c r="N286" s="516"/>
      <c r="O286" s="516"/>
      <c r="P286" s="371"/>
      <c r="Q286" s="517">
        <v>8831910.2699999996</v>
      </c>
      <c r="R286" s="517"/>
    </row>
    <row r="287" spans="2:18" ht="23.25" customHeight="1" x14ac:dyDescent="0.25">
      <c r="B287" s="515" t="s">
        <v>459</v>
      </c>
      <c r="C287" s="515"/>
      <c r="D287" s="515"/>
      <c r="E287" s="515"/>
      <c r="F287" s="515"/>
      <c r="G287" s="515"/>
      <c r="H287" s="553" t="s">
        <v>482</v>
      </c>
      <c r="I287" s="554"/>
      <c r="J287" s="554"/>
      <c r="K287" s="555"/>
      <c r="L287" s="371" t="s">
        <v>221</v>
      </c>
      <c r="M287" s="372" t="s">
        <v>215</v>
      </c>
      <c r="N287" s="516"/>
      <c r="O287" s="516"/>
      <c r="P287" s="371"/>
      <c r="Q287" s="517">
        <v>8231910.2699999996</v>
      </c>
      <c r="R287" s="517"/>
    </row>
    <row r="288" spans="2:18" ht="34.5" customHeight="1" x14ac:dyDescent="0.25">
      <c r="B288" s="515" t="s">
        <v>878</v>
      </c>
      <c r="C288" s="515"/>
      <c r="D288" s="515"/>
      <c r="E288" s="515"/>
      <c r="F288" s="515"/>
      <c r="G288" s="515"/>
      <c r="H288" s="553" t="s">
        <v>482</v>
      </c>
      <c r="I288" s="554"/>
      <c r="J288" s="554"/>
      <c r="K288" s="555"/>
      <c r="L288" s="371" t="s">
        <v>221</v>
      </c>
      <c r="M288" s="372" t="s">
        <v>215</v>
      </c>
      <c r="N288" s="516" t="s">
        <v>879</v>
      </c>
      <c r="O288" s="516"/>
      <c r="P288" s="371"/>
      <c r="Q288" s="517">
        <v>8231910.2699999996</v>
      </c>
      <c r="R288" s="517"/>
    </row>
    <row r="289" spans="2:18" ht="34.5" customHeight="1" x14ac:dyDescent="0.25">
      <c r="B289" s="515" t="s">
        <v>944</v>
      </c>
      <c r="C289" s="515"/>
      <c r="D289" s="515"/>
      <c r="E289" s="515"/>
      <c r="F289" s="515"/>
      <c r="G289" s="515"/>
      <c r="H289" s="553" t="s">
        <v>482</v>
      </c>
      <c r="I289" s="554"/>
      <c r="J289" s="554"/>
      <c r="K289" s="555"/>
      <c r="L289" s="371" t="s">
        <v>221</v>
      </c>
      <c r="M289" s="372" t="s">
        <v>215</v>
      </c>
      <c r="N289" s="516" t="s">
        <v>945</v>
      </c>
      <c r="O289" s="516"/>
      <c r="P289" s="371"/>
      <c r="Q289" s="517">
        <v>8231910.2699999996</v>
      </c>
      <c r="R289" s="517"/>
    </row>
    <row r="290" spans="2:18" ht="79.5" customHeight="1" x14ac:dyDescent="0.25">
      <c r="B290" s="515" t="s">
        <v>1091</v>
      </c>
      <c r="C290" s="515"/>
      <c r="D290" s="515"/>
      <c r="E290" s="515"/>
      <c r="F290" s="515"/>
      <c r="G290" s="515"/>
      <c r="H290" s="553" t="s">
        <v>482</v>
      </c>
      <c r="I290" s="554"/>
      <c r="J290" s="554"/>
      <c r="K290" s="555"/>
      <c r="L290" s="371" t="s">
        <v>221</v>
      </c>
      <c r="M290" s="372" t="s">
        <v>215</v>
      </c>
      <c r="N290" s="516" t="s">
        <v>1092</v>
      </c>
      <c r="O290" s="516"/>
      <c r="P290" s="364"/>
      <c r="Q290" s="517">
        <v>4255.8900000000003</v>
      </c>
      <c r="R290" s="517"/>
    </row>
    <row r="291" spans="2:18" ht="34.5" customHeight="1" x14ac:dyDescent="0.25">
      <c r="B291" s="515" t="s">
        <v>830</v>
      </c>
      <c r="C291" s="515"/>
      <c r="D291" s="515"/>
      <c r="E291" s="515"/>
      <c r="F291" s="515"/>
      <c r="G291" s="515"/>
      <c r="H291" s="553" t="s">
        <v>482</v>
      </c>
      <c r="I291" s="554"/>
      <c r="J291" s="554"/>
      <c r="K291" s="555"/>
      <c r="L291" s="371" t="s">
        <v>221</v>
      </c>
      <c r="M291" s="372" t="s">
        <v>215</v>
      </c>
      <c r="N291" s="516" t="s">
        <v>1092</v>
      </c>
      <c r="O291" s="516"/>
      <c r="P291" s="371" t="s">
        <v>739</v>
      </c>
      <c r="Q291" s="517">
        <v>4255.8900000000003</v>
      </c>
      <c r="R291" s="517"/>
    </row>
    <row r="292" spans="2:18" ht="23.25" customHeight="1" x14ac:dyDescent="0.25">
      <c r="B292" s="515" t="s">
        <v>557</v>
      </c>
      <c r="C292" s="515"/>
      <c r="D292" s="515"/>
      <c r="E292" s="515"/>
      <c r="F292" s="515"/>
      <c r="G292" s="515"/>
      <c r="H292" s="553" t="s">
        <v>482</v>
      </c>
      <c r="I292" s="554"/>
      <c r="J292" s="554"/>
      <c r="K292" s="555"/>
      <c r="L292" s="371" t="s">
        <v>221</v>
      </c>
      <c r="M292" s="372" t="s">
        <v>215</v>
      </c>
      <c r="N292" s="516" t="s">
        <v>558</v>
      </c>
      <c r="O292" s="516"/>
      <c r="P292" s="364"/>
      <c r="Q292" s="517">
        <v>8227654.3799999999</v>
      </c>
      <c r="R292" s="517"/>
    </row>
    <row r="293" spans="2:18" ht="34.5" customHeight="1" x14ac:dyDescent="0.25">
      <c r="B293" s="515" t="s">
        <v>830</v>
      </c>
      <c r="C293" s="515"/>
      <c r="D293" s="515"/>
      <c r="E293" s="515"/>
      <c r="F293" s="515"/>
      <c r="G293" s="515"/>
      <c r="H293" s="553" t="s">
        <v>482</v>
      </c>
      <c r="I293" s="554"/>
      <c r="J293" s="554"/>
      <c r="K293" s="555"/>
      <c r="L293" s="371" t="s">
        <v>221</v>
      </c>
      <c r="M293" s="372" t="s">
        <v>215</v>
      </c>
      <c r="N293" s="516" t="s">
        <v>558</v>
      </c>
      <c r="O293" s="516"/>
      <c r="P293" s="371" t="s">
        <v>739</v>
      </c>
      <c r="Q293" s="517">
        <v>8227654.3799999999</v>
      </c>
      <c r="R293" s="517"/>
    </row>
    <row r="294" spans="2:18" ht="23.25" customHeight="1" x14ac:dyDescent="0.25">
      <c r="B294" s="515" t="s">
        <v>252</v>
      </c>
      <c r="C294" s="515"/>
      <c r="D294" s="515"/>
      <c r="E294" s="515"/>
      <c r="F294" s="515"/>
      <c r="G294" s="515"/>
      <c r="H294" s="553" t="s">
        <v>482</v>
      </c>
      <c r="I294" s="554"/>
      <c r="J294" s="554"/>
      <c r="K294" s="555"/>
      <c r="L294" s="371" t="s">
        <v>221</v>
      </c>
      <c r="M294" s="372" t="s">
        <v>219</v>
      </c>
      <c r="N294" s="516"/>
      <c r="O294" s="516"/>
      <c r="P294" s="371"/>
      <c r="Q294" s="517">
        <v>600000</v>
      </c>
      <c r="R294" s="517"/>
    </row>
    <row r="295" spans="2:18" ht="34.5" customHeight="1" x14ac:dyDescent="0.25">
      <c r="B295" s="515" t="s">
        <v>946</v>
      </c>
      <c r="C295" s="515"/>
      <c r="D295" s="515"/>
      <c r="E295" s="515"/>
      <c r="F295" s="515"/>
      <c r="G295" s="515"/>
      <c r="H295" s="553" t="s">
        <v>482</v>
      </c>
      <c r="I295" s="554"/>
      <c r="J295" s="554"/>
      <c r="K295" s="555"/>
      <c r="L295" s="371" t="s">
        <v>221</v>
      </c>
      <c r="M295" s="372" t="s">
        <v>219</v>
      </c>
      <c r="N295" s="516" t="s">
        <v>947</v>
      </c>
      <c r="O295" s="516"/>
      <c r="P295" s="371"/>
      <c r="Q295" s="517">
        <v>600000</v>
      </c>
      <c r="R295" s="517"/>
    </row>
    <row r="296" spans="2:18" ht="23.25" customHeight="1" x14ac:dyDescent="0.25">
      <c r="B296" s="515" t="s">
        <v>948</v>
      </c>
      <c r="C296" s="515"/>
      <c r="D296" s="515"/>
      <c r="E296" s="515"/>
      <c r="F296" s="515"/>
      <c r="G296" s="515"/>
      <c r="H296" s="553" t="s">
        <v>482</v>
      </c>
      <c r="I296" s="554"/>
      <c r="J296" s="554"/>
      <c r="K296" s="555"/>
      <c r="L296" s="371" t="s">
        <v>221</v>
      </c>
      <c r="M296" s="372" t="s">
        <v>219</v>
      </c>
      <c r="N296" s="516" t="s">
        <v>949</v>
      </c>
      <c r="O296" s="516"/>
      <c r="P296" s="371"/>
      <c r="Q296" s="517">
        <v>600000</v>
      </c>
      <c r="R296" s="517"/>
    </row>
    <row r="297" spans="2:18" ht="45.75" customHeight="1" x14ac:dyDescent="0.25">
      <c r="B297" s="515" t="s">
        <v>685</v>
      </c>
      <c r="C297" s="515"/>
      <c r="D297" s="515"/>
      <c r="E297" s="515"/>
      <c r="F297" s="515"/>
      <c r="G297" s="515"/>
      <c r="H297" s="553" t="s">
        <v>482</v>
      </c>
      <c r="I297" s="554"/>
      <c r="J297" s="554"/>
      <c r="K297" s="555"/>
      <c r="L297" s="371" t="s">
        <v>221</v>
      </c>
      <c r="M297" s="372" t="s">
        <v>219</v>
      </c>
      <c r="N297" s="516" t="s">
        <v>559</v>
      </c>
      <c r="O297" s="516"/>
      <c r="P297" s="364"/>
      <c r="Q297" s="517">
        <v>600000</v>
      </c>
      <c r="R297" s="517"/>
    </row>
    <row r="298" spans="2:18" ht="34.5" customHeight="1" x14ac:dyDescent="0.25">
      <c r="B298" s="515" t="s">
        <v>830</v>
      </c>
      <c r="C298" s="515"/>
      <c r="D298" s="515"/>
      <c r="E298" s="515"/>
      <c r="F298" s="515"/>
      <c r="G298" s="515"/>
      <c r="H298" s="553" t="s">
        <v>482</v>
      </c>
      <c r="I298" s="554"/>
      <c r="J298" s="554"/>
      <c r="K298" s="555"/>
      <c r="L298" s="371" t="s">
        <v>221</v>
      </c>
      <c r="M298" s="372" t="s">
        <v>219</v>
      </c>
      <c r="N298" s="516" t="s">
        <v>559</v>
      </c>
      <c r="O298" s="516"/>
      <c r="P298" s="371" t="s">
        <v>739</v>
      </c>
      <c r="Q298" s="517">
        <v>600000</v>
      </c>
      <c r="R298" s="517"/>
    </row>
    <row r="299" spans="2:18" ht="15" customHeight="1" x14ac:dyDescent="0.25">
      <c r="B299" s="515" t="s">
        <v>253</v>
      </c>
      <c r="C299" s="515"/>
      <c r="D299" s="515"/>
      <c r="E299" s="515"/>
      <c r="F299" s="515"/>
      <c r="G299" s="515"/>
      <c r="H299" s="553" t="s">
        <v>482</v>
      </c>
      <c r="I299" s="554"/>
      <c r="J299" s="554"/>
      <c r="K299" s="555"/>
      <c r="L299" s="371" t="s">
        <v>223</v>
      </c>
      <c r="M299" s="371"/>
      <c r="N299" s="516"/>
      <c r="O299" s="516"/>
      <c r="P299" s="371"/>
      <c r="Q299" s="517">
        <v>818119327.39999998</v>
      </c>
      <c r="R299" s="517"/>
    </row>
    <row r="300" spans="2:18" ht="15" customHeight="1" x14ac:dyDescent="0.25">
      <c r="B300" s="515" t="s">
        <v>254</v>
      </c>
      <c r="C300" s="515"/>
      <c r="D300" s="515"/>
      <c r="E300" s="515"/>
      <c r="F300" s="515"/>
      <c r="G300" s="515"/>
      <c r="H300" s="553" t="s">
        <v>482</v>
      </c>
      <c r="I300" s="554"/>
      <c r="J300" s="554"/>
      <c r="K300" s="555"/>
      <c r="L300" s="371" t="s">
        <v>223</v>
      </c>
      <c r="M300" s="372" t="s">
        <v>210</v>
      </c>
      <c r="N300" s="516"/>
      <c r="O300" s="516"/>
      <c r="P300" s="371"/>
      <c r="Q300" s="517">
        <v>243778923.47</v>
      </c>
      <c r="R300" s="517"/>
    </row>
    <row r="301" spans="2:18" ht="23.25" customHeight="1" x14ac:dyDescent="0.25">
      <c r="B301" s="515" t="s">
        <v>833</v>
      </c>
      <c r="C301" s="515"/>
      <c r="D301" s="515"/>
      <c r="E301" s="515"/>
      <c r="F301" s="515"/>
      <c r="G301" s="515"/>
      <c r="H301" s="553" t="s">
        <v>482</v>
      </c>
      <c r="I301" s="554"/>
      <c r="J301" s="554"/>
      <c r="K301" s="555"/>
      <c r="L301" s="371" t="s">
        <v>223</v>
      </c>
      <c r="M301" s="372" t="s">
        <v>210</v>
      </c>
      <c r="N301" s="516" t="s">
        <v>834</v>
      </c>
      <c r="O301" s="516"/>
      <c r="P301" s="371"/>
      <c r="Q301" s="517">
        <v>242700096.46000001</v>
      </c>
      <c r="R301" s="517"/>
    </row>
    <row r="302" spans="2:18" ht="34.5" customHeight="1" x14ac:dyDescent="0.25">
      <c r="B302" s="515" t="s">
        <v>950</v>
      </c>
      <c r="C302" s="515"/>
      <c r="D302" s="515"/>
      <c r="E302" s="515"/>
      <c r="F302" s="515"/>
      <c r="G302" s="515"/>
      <c r="H302" s="553" t="s">
        <v>482</v>
      </c>
      <c r="I302" s="554"/>
      <c r="J302" s="554"/>
      <c r="K302" s="555"/>
      <c r="L302" s="371" t="s">
        <v>223</v>
      </c>
      <c r="M302" s="372" t="s">
        <v>210</v>
      </c>
      <c r="N302" s="516" t="s">
        <v>951</v>
      </c>
      <c r="O302" s="516"/>
      <c r="P302" s="371"/>
      <c r="Q302" s="517">
        <v>239555044.25999999</v>
      </c>
      <c r="R302" s="517"/>
    </row>
    <row r="303" spans="2:18" ht="79.5" customHeight="1" x14ac:dyDescent="0.25">
      <c r="B303" s="515" t="s">
        <v>560</v>
      </c>
      <c r="C303" s="515"/>
      <c r="D303" s="515"/>
      <c r="E303" s="515"/>
      <c r="F303" s="515"/>
      <c r="G303" s="515"/>
      <c r="H303" s="553" t="s">
        <v>482</v>
      </c>
      <c r="I303" s="554"/>
      <c r="J303" s="554"/>
      <c r="K303" s="555"/>
      <c r="L303" s="371" t="s">
        <v>223</v>
      </c>
      <c r="M303" s="372" t="s">
        <v>210</v>
      </c>
      <c r="N303" s="516" t="s">
        <v>561</v>
      </c>
      <c r="O303" s="516"/>
      <c r="P303" s="364"/>
      <c r="Q303" s="517">
        <v>92471945.310000002</v>
      </c>
      <c r="R303" s="517"/>
    </row>
    <row r="304" spans="2:18" ht="23.25" customHeight="1" x14ac:dyDescent="0.25">
      <c r="B304" s="515" t="s">
        <v>845</v>
      </c>
      <c r="C304" s="515"/>
      <c r="D304" s="515"/>
      <c r="E304" s="515"/>
      <c r="F304" s="515"/>
      <c r="G304" s="515"/>
      <c r="H304" s="553" t="s">
        <v>482</v>
      </c>
      <c r="I304" s="554"/>
      <c r="J304" s="554"/>
      <c r="K304" s="555"/>
      <c r="L304" s="371" t="s">
        <v>223</v>
      </c>
      <c r="M304" s="372" t="s">
        <v>210</v>
      </c>
      <c r="N304" s="516" t="s">
        <v>561</v>
      </c>
      <c r="O304" s="516"/>
      <c r="P304" s="371" t="s">
        <v>846</v>
      </c>
      <c r="Q304" s="517">
        <v>26294462.870000001</v>
      </c>
      <c r="R304" s="517"/>
    </row>
    <row r="305" spans="2:18" ht="34.5" customHeight="1" x14ac:dyDescent="0.25">
      <c r="B305" s="515" t="s">
        <v>830</v>
      </c>
      <c r="C305" s="515"/>
      <c r="D305" s="515"/>
      <c r="E305" s="515"/>
      <c r="F305" s="515"/>
      <c r="G305" s="515"/>
      <c r="H305" s="553" t="s">
        <v>482</v>
      </c>
      <c r="I305" s="554"/>
      <c r="J305" s="554"/>
      <c r="K305" s="555"/>
      <c r="L305" s="371" t="s">
        <v>223</v>
      </c>
      <c r="M305" s="372" t="s">
        <v>210</v>
      </c>
      <c r="N305" s="516" t="s">
        <v>561</v>
      </c>
      <c r="O305" s="516"/>
      <c r="P305" s="371" t="s">
        <v>739</v>
      </c>
      <c r="Q305" s="517">
        <v>62655361.039999999</v>
      </c>
      <c r="R305" s="517"/>
    </row>
    <row r="306" spans="2:18" ht="15" customHeight="1" x14ac:dyDescent="0.25">
      <c r="B306" s="515" t="s">
        <v>831</v>
      </c>
      <c r="C306" s="515"/>
      <c r="D306" s="515"/>
      <c r="E306" s="515"/>
      <c r="F306" s="515"/>
      <c r="G306" s="515"/>
      <c r="H306" s="553" t="s">
        <v>482</v>
      </c>
      <c r="I306" s="554"/>
      <c r="J306" s="554"/>
      <c r="K306" s="555"/>
      <c r="L306" s="371" t="s">
        <v>223</v>
      </c>
      <c r="M306" s="372" t="s">
        <v>210</v>
      </c>
      <c r="N306" s="516" t="s">
        <v>561</v>
      </c>
      <c r="O306" s="516"/>
      <c r="P306" s="371" t="s">
        <v>822</v>
      </c>
      <c r="Q306" s="517">
        <v>3522121.4</v>
      </c>
      <c r="R306" s="517"/>
    </row>
    <row r="307" spans="2:18" ht="68.25" customHeight="1" x14ac:dyDescent="0.25">
      <c r="B307" s="515" t="s">
        <v>736</v>
      </c>
      <c r="C307" s="515"/>
      <c r="D307" s="515"/>
      <c r="E307" s="515"/>
      <c r="F307" s="515"/>
      <c r="G307" s="515"/>
      <c r="H307" s="553" t="s">
        <v>482</v>
      </c>
      <c r="I307" s="554"/>
      <c r="J307" s="554"/>
      <c r="K307" s="555"/>
      <c r="L307" s="371" t="s">
        <v>223</v>
      </c>
      <c r="M307" s="372" t="s">
        <v>210</v>
      </c>
      <c r="N307" s="516" t="s">
        <v>737</v>
      </c>
      <c r="O307" s="516"/>
      <c r="P307" s="364"/>
      <c r="Q307" s="517">
        <v>900000</v>
      </c>
      <c r="R307" s="517"/>
    </row>
    <row r="308" spans="2:18" ht="34.5" customHeight="1" x14ac:dyDescent="0.25">
      <c r="B308" s="515" t="s">
        <v>830</v>
      </c>
      <c r="C308" s="515"/>
      <c r="D308" s="515"/>
      <c r="E308" s="515"/>
      <c r="F308" s="515"/>
      <c r="G308" s="515"/>
      <c r="H308" s="553" t="s">
        <v>482</v>
      </c>
      <c r="I308" s="554"/>
      <c r="J308" s="554"/>
      <c r="K308" s="555"/>
      <c r="L308" s="371" t="s">
        <v>223</v>
      </c>
      <c r="M308" s="372" t="s">
        <v>210</v>
      </c>
      <c r="N308" s="516" t="s">
        <v>737</v>
      </c>
      <c r="O308" s="516"/>
      <c r="P308" s="371" t="s">
        <v>739</v>
      </c>
      <c r="Q308" s="517">
        <v>900000</v>
      </c>
      <c r="R308" s="517"/>
    </row>
    <row r="309" spans="2:18" ht="45.75" customHeight="1" x14ac:dyDescent="0.25">
      <c r="B309" s="515" t="s">
        <v>562</v>
      </c>
      <c r="C309" s="515"/>
      <c r="D309" s="515"/>
      <c r="E309" s="515"/>
      <c r="F309" s="515"/>
      <c r="G309" s="515"/>
      <c r="H309" s="553" t="s">
        <v>482</v>
      </c>
      <c r="I309" s="554"/>
      <c r="J309" s="554"/>
      <c r="K309" s="555"/>
      <c r="L309" s="371" t="s">
        <v>223</v>
      </c>
      <c r="M309" s="372" t="s">
        <v>210</v>
      </c>
      <c r="N309" s="516" t="s">
        <v>563</v>
      </c>
      <c r="O309" s="516"/>
      <c r="P309" s="364"/>
      <c r="Q309" s="517">
        <v>315336.57</v>
      </c>
      <c r="R309" s="517"/>
    </row>
    <row r="310" spans="2:18" ht="23.25" customHeight="1" x14ac:dyDescent="0.25">
      <c r="B310" s="515" t="s">
        <v>848</v>
      </c>
      <c r="C310" s="515"/>
      <c r="D310" s="515"/>
      <c r="E310" s="515"/>
      <c r="F310" s="515"/>
      <c r="G310" s="515"/>
      <c r="H310" s="553" t="s">
        <v>482</v>
      </c>
      <c r="I310" s="554"/>
      <c r="J310" s="554"/>
      <c r="K310" s="555"/>
      <c r="L310" s="371" t="s">
        <v>223</v>
      </c>
      <c r="M310" s="372" t="s">
        <v>210</v>
      </c>
      <c r="N310" s="516" t="s">
        <v>563</v>
      </c>
      <c r="O310" s="516"/>
      <c r="P310" s="371" t="s">
        <v>849</v>
      </c>
      <c r="Q310" s="517">
        <v>315336.57</v>
      </c>
      <c r="R310" s="517"/>
    </row>
    <row r="311" spans="2:18" ht="79.5" customHeight="1" x14ac:dyDescent="0.25">
      <c r="B311" s="515" t="s">
        <v>952</v>
      </c>
      <c r="C311" s="515"/>
      <c r="D311" s="515"/>
      <c r="E311" s="515"/>
      <c r="F311" s="515"/>
      <c r="G311" s="515"/>
      <c r="H311" s="553" t="s">
        <v>482</v>
      </c>
      <c r="I311" s="554"/>
      <c r="J311" s="554"/>
      <c r="K311" s="555"/>
      <c r="L311" s="371" t="s">
        <v>223</v>
      </c>
      <c r="M311" s="372" t="s">
        <v>210</v>
      </c>
      <c r="N311" s="516" t="s">
        <v>953</v>
      </c>
      <c r="O311" s="516"/>
      <c r="P311" s="364"/>
      <c r="Q311" s="517">
        <v>111380</v>
      </c>
      <c r="R311" s="517"/>
    </row>
    <row r="312" spans="2:18" ht="23.25" customHeight="1" x14ac:dyDescent="0.25">
      <c r="B312" s="515" t="s">
        <v>848</v>
      </c>
      <c r="C312" s="515"/>
      <c r="D312" s="515"/>
      <c r="E312" s="515"/>
      <c r="F312" s="515"/>
      <c r="G312" s="515"/>
      <c r="H312" s="553" t="s">
        <v>482</v>
      </c>
      <c r="I312" s="554"/>
      <c r="J312" s="554"/>
      <c r="K312" s="555"/>
      <c r="L312" s="371" t="s">
        <v>223</v>
      </c>
      <c r="M312" s="372" t="s">
        <v>210</v>
      </c>
      <c r="N312" s="516" t="s">
        <v>953</v>
      </c>
      <c r="O312" s="516"/>
      <c r="P312" s="371" t="s">
        <v>849</v>
      </c>
      <c r="Q312" s="517">
        <v>111380</v>
      </c>
      <c r="R312" s="517"/>
    </row>
    <row r="313" spans="2:18" ht="90.75" customHeight="1" x14ac:dyDescent="0.25">
      <c r="B313" s="515" t="s">
        <v>564</v>
      </c>
      <c r="C313" s="515"/>
      <c r="D313" s="515"/>
      <c r="E313" s="515"/>
      <c r="F313" s="515"/>
      <c r="G313" s="515"/>
      <c r="H313" s="553" t="s">
        <v>482</v>
      </c>
      <c r="I313" s="554"/>
      <c r="J313" s="554"/>
      <c r="K313" s="555"/>
      <c r="L313" s="371" t="s">
        <v>223</v>
      </c>
      <c r="M313" s="372" t="s">
        <v>210</v>
      </c>
      <c r="N313" s="516" t="s">
        <v>565</v>
      </c>
      <c r="O313" s="516"/>
      <c r="P313" s="364"/>
      <c r="Q313" s="517">
        <v>4797356.3</v>
      </c>
      <c r="R313" s="517"/>
    </row>
    <row r="314" spans="2:18" ht="23.25" customHeight="1" x14ac:dyDescent="0.25">
      <c r="B314" s="515" t="s">
        <v>845</v>
      </c>
      <c r="C314" s="515"/>
      <c r="D314" s="515"/>
      <c r="E314" s="515"/>
      <c r="F314" s="515"/>
      <c r="G314" s="515"/>
      <c r="H314" s="553" t="s">
        <v>482</v>
      </c>
      <c r="I314" s="554"/>
      <c r="J314" s="554"/>
      <c r="K314" s="555"/>
      <c r="L314" s="371" t="s">
        <v>223</v>
      </c>
      <c r="M314" s="372" t="s">
        <v>210</v>
      </c>
      <c r="N314" s="516" t="s">
        <v>565</v>
      </c>
      <c r="O314" s="516"/>
      <c r="P314" s="371" t="s">
        <v>846</v>
      </c>
      <c r="Q314" s="517">
        <v>2246262.2999999998</v>
      </c>
      <c r="R314" s="517"/>
    </row>
    <row r="315" spans="2:18" ht="23.25" customHeight="1" x14ac:dyDescent="0.25">
      <c r="B315" s="515" t="s">
        <v>848</v>
      </c>
      <c r="C315" s="515"/>
      <c r="D315" s="515"/>
      <c r="E315" s="515"/>
      <c r="F315" s="515"/>
      <c r="G315" s="515"/>
      <c r="H315" s="553" t="s">
        <v>482</v>
      </c>
      <c r="I315" s="554"/>
      <c r="J315" s="554"/>
      <c r="K315" s="555"/>
      <c r="L315" s="371" t="s">
        <v>223</v>
      </c>
      <c r="M315" s="372" t="s">
        <v>210</v>
      </c>
      <c r="N315" s="516" t="s">
        <v>565</v>
      </c>
      <c r="O315" s="516"/>
      <c r="P315" s="371" t="s">
        <v>849</v>
      </c>
      <c r="Q315" s="517">
        <v>2551094</v>
      </c>
      <c r="R315" s="517"/>
    </row>
    <row r="316" spans="2:18" ht="124.5" customHeight="1" x14ac:dyDescent="0.25">
      <c r="B316" s="515" t="s">
        <v>566</v>
      </c>
      <c r="C316" s="515"/>
      <c r="D316" s="515"/>
      <c r="E316" s="515"/>
      <c r="F316" s="515"/>
      <c r="G316" s="515"/>
      <c r="H316" s="553" t="s">
        <v>482</v>
      </c>
      <c r="I316" s="554"/>
      <c r="J316" s="554"/>
      <c r="K316" s="555"/>
      <c r="L316" s="371" t="s">
        <v>223</v>
      </c>
      <c r="M316" s="372" t="s">
        <v>210</v>
      </c>
      <c r="N316" s="516" t="s">
        <v>567</v>
      </c>
      <c r="O316" s="516"/>
      <c r="P316" s="364"/>
      <c r="Q316" s="517">
        <v>121544417.75</v>
      </c>
      <c r="R316" s="517"/>
    </row>
    <row r="317" spans="2:18" ht="23.25" customHeight="1" x14ac:dyDescent="0.25">
      <c r="B317" s="515" t="s">
        <v>845</v>
      </c>
      <c r="C317" s="515"/>
      <c r="D317" s="515"/>
      <c r="E317" s="515"/>
      <c r="F317" s="515"/>
      <c r="G317" s="515"/>
      <c r="H317" s="553" t="s">
        <v>482</v>
      </c>
      <c r="I317" s="554"/>
      <c r="J317" s="554"/>
      <c r="K317" s="555"/>
      <c r="L317" s="371" t="s">
        <v>223</v>
      </c>
      <c r="M317" s="372" t="s">
        <v>210</v>
      </c>
      <c r="N317" s="516" t="s">
        <v>567</v>
      </c>
      <c r="O317" s="516"/>
      <c r="P317" s="371" t="s">
        <v>846</v>
      </c>
      <c r="Q317" s="517">
        <v>111667530.69</v>
      </c>
      <c r="R317" s="517"/>
    </row>
    <row r="318" spans="2:18" ht="34.5" customHeight="1" x14ac:dyDescent="0.25">
      <c r="B318" s="515" t="s">
        <v>830</v>
      </c>
      <c r="C318" s="515"/>
      <c r="D318" s="515"/>
      <c r="E318" s="515"/>
      <c r="F318" s="515"/>
      <c r="G318" s="515"/>
      <c r="H318" s="553" t="s">
        <v>482</v>
      </c>
      <c r="I318" s="554"/>
      <c r="J318" s="554"/>
      <c r="K318" s="555"/>
      <c r="L318" s="371" t="s">
        <v>223</v>
      </c>
      <c r="M318" s="372" t="s">
        <v>210</v>
      </c>
      <c r="N318" s="516" t="s">
        <v>567</v>
      </c>
      <c r="O318" s="516"/>
      <c r="P318" s="371" t="s">
        <v>739</v>
      </c>
      <c r="Q318" s="517">
        <v>8876887.0600000005</v>
      </c>
      <c r="R318" s="517"/>
    </row>
    <row r="319" spans="2:18" ht="15" customHeight="1" x14ac:dyDescent="0.25">
      <c r="B319" s="515" t="s">
        <v>831</v>
      </c>
      <c r="C319" s="515"/>
      <c r="D319" s="515"/>
      <c r="E319" s="515"/>
      <c r="F319" s="515"/>
      <c r="G319" s="515"/>
      <c r="H319" s="553" t="s">
        <v>482</v>
      </c>
      <c r="I319" s="554"/>
      <c r="J319" s="554"/>
      <c r="K319" s="555"/>
      <c r="L319" s="371" t="s">
        <v>223</v>
      </c>
      <c r="M319" s="372" t="s">
        <v>210</v>
      </c>
      <c r="N319" s="516" t="s">
        <v>567</v>
      </c>
      <c r="O319" s="516"/>
      <c r="P319" s="371" t="s">
        <v>822</v>
      </c>
      <c r="Q319" s="517">
        <v>1000000</v>
      </c>
      <c r="R319" s="517"/>
    </row>
    <row r="320" spans="2:18" ht="34.5" customHeight="1" x14ac:dyDescent="0.25">
      <c r="B320" s="515" t="s">
        <v>954</v>
      </c>
      <c r="C320" s="515"/>
      <c r="D320" s="515"/>
      <c r="E320" s="515"/>
      <c r="F320" s="515"/>
      <c r="G320" s="515"/>
      <c r="H320" s="553" t="s">
        <v>482</v>
      </c>
      <c r="I320" s="554"/>
      <c r="J320" s="554"/>
      <c r="K320" s="555"/>
      <c r="L320" s="371" t="s">
        <v>223</v>
      </c>
      <c r="M320" s="372" t="s">
        <v>210</v>
      </c>
      <c r="N320" s="516" t="s">
        <v>955</v>
      </c>
      <c r="O320" s="516"/>
      <c r="P320" s="364"/>
      <c r="Q320" s="517">
        <v>18719934.09</v>
      </c>
      <c r="R320" s="517"/>
    </row>
    <row r="321" spans="2:18" ht="34.5" customHeight="1" x14ac:dyDescent="0.25">
      <c r="B321" s="515" t="s">
        <v>830</v>
      </c>
      <c r="C321" s="515"/>
      <c r="D321" s="515"/>
      <c r="E321" s="515"/>
      <c r="F321" s="515"/>
      <c r="G321" s="515"/>
      <c r="H321" s="553" t="s">
        <v>482</v>
      </c>
      <c r="I321" s="554"/>
      <c r="J321" s="554"/>
      <c r="K321" s="555"/>
      <c r="L321" s="371" t="s">
        <v>223</v>
      </c>
      <c r="M321" s="372" t="s">
        <v>210</v>
      </c>
      <c r="N321" s="516" t="s">
        <v>955</v>
      </c>
      <c r="O321" s="516"/>
      <c r="P321" s="371" t="s">
        <v>739</v>
      </c>
      <c r="Q321" s="517">
        <v>18719934.09</v>
      </c>
      <c r="R321" s="517"/>
    </row>
    <row r="322" spans="2:18" ht="34.5" customHeight="1" x14ac:dyDescent="0.25">
      <c r="B322" s="515" t="s">
        <v>1093</v>
      </c>
      <c r="C322" s="515"/>
      <c r="D322" s="515"/>
      <c r="E322" s="515"/>
      <c r="F322" s="515"/>
      <c r="G322" s="515"/>
      <c r="H322" s="553" t="s">
        <v>482</v>
      </c>
      <c r="I322" s="554"/>
      <c r="J322" s="554"/>
      <c r="K322" s="555"/>
      <c r="L322" s="371" t="s">
        <v>223</v>
      </c>
      <c r="M322" s="372" t="s">
        <v>210</v>
      </c>
      <c r="N322" s="516" t="s">
        <v>1094</v>
      </c>
      <c r="O322" s="516"/>
      <c r="P322" s="371"/>
      <c r="Q322" s="517">
        <v>694674.24</v>
      </c>
      <c r="R322" s="517"/>
    </row>
    <row r="323" spans="2:18" ht="34.5" customHeight="1" x14ac:dyDescent="0.25">
      <c r="B323" s="515" t="s">
        <v>1093</v>
      </c>
      <c r="C323" s="515"/>
      <c r="D323" s="515"/>
      <c r="E323" s="515"/>
      <c r="F323" s="515"/>
      <c r="G323" s="515"/>
      <c r="H323" s="553" t="s">
        <v>482</v>
      </c>
      <c r="I323" s="554"/>
      <c r="J323" s="554"/>
      <c r="K323" s="555"/>
      <c r="L323" s="371" t="s">
        <v>223</v>
      </c>
      <c r="M323" s="372" t="s">
        <v>210</v>
      </c>
      <c r="N323" s="516" t="s">
        <v>1095</v>
      </c>
      <c r="O323" s="516"/>
      <c r="P323" s="364"/>
      <c r="Q323" s="517">
        <v>694674.24</v>
      </c>
      <c r="R323" s="517"/>
    </row>
    <row r="324" spans="2:18" ht="23.25" customHeight="1" x14ac:dyDescent="0.25">
      <c r="B324" s="515" t="s">
        <v>848</v>
      </c>
      <c r="C324" s="515"/>
      <c r="D324" s="515"/>
      <c r="E324" s="515"/>
      <c r="F324" s="515"/>
      <c r="G324" s="515"/>
      <c r="H324" s="553" t="s">
        <v>482</v>
      </c>
      <c r="I324" s="554"/>
      <c r="J324" s="554"/>
      <c r="K324" s="555"/>
      <c r="L324" s="371" t="s">
        <v>223</v>
      </c>
      <c r="M324" s="372" t="s">
        <v>210</v>
      </c>
      <c r="N324" s="516" t="s">
        <v>1095</v>
      </c>
      <c r="O324" s="516"/>
      <c r="P324" s="371" t="s">
        <v>849</v>
      </c>
      <c r="Q324" s="517">
        <v>694674.24</v>
      </c>
      <c r="R324" s="517"/>
    </row>
    <row r="325" spans="2:18" ht="23.25" customHeight="1" x14ac:dyDescent="0.25">
      <c r="B325" s="515" t="s">
        <v>835</v>
      </c>
      <c r="C325" s="515"/>
      <c r="D325" s="515"/>
      <c r="E325" s="515"/>
      <c r="F325" s="515"/>
      <c r="G325" s="515"/>
      <c r="H325" s="553" t="s">
        <v>482</v>
      </c>
      <c r="I325" s="554"/>
      <c r="J325" s="554"/>
      <c r="K325" s="555"/>
      <c r="L325" s="371" t="s">
        <v>223</v>
      </c>
      <c r="M325" s="372" t="s">
        <v>210</v>
      </c>
      <c r="N325" s="516" t="s">
        <v>836</v>
      </c>
      <c r="O325" s="516"/>
      <c r="P325" s="371"/>
      <c r="Q325" s="517">
        <v>3145052.2</v>
      </c>
      <c r="R325" s="517"/>
    </row>
    <row r="326" spans="2:18" ht="79.5" customHeight="1" x14ac:dyDescent="0.25">
      <c r="B326" s="515" t="s">
        <v>568</v>
      </c>
      <c r="C326" s="515"/>
      <c r="D326" s="515"/>
      <c r="E326" s="515"/>
      <c r="F326" s="515"/>
      <c r="G326" s="515"/>
      <c r="H326" s="553" t="s">
        <v>482</v>
      </c>
      <c r="I326" s="554"/>
      <c r="J326" s="554"/>
      <c r="K326" s="555"/>
      <c r="L326" s="371" t="s">
        <v>223</v>
      </c>
      <c r="M326" s="372" t="s">
        <v>210</v>
      </c>
      <c r="N326" s="516" t="s">
        <v>569</v>
      </c>
      <c r="O326" s="516"/>
      <c r="P326" s="364"/>
      <c r="Q326" s="517">
        <v>3145052.2</v>
      </c>
      <c r="R326" s="517"/>
    </row>
    <row r="327" spans="2:18" ht="34.5" customHeight="1" x14ac:dyDescent="0.25">
      <c r="B327" s="515" t="s">
        <v>830</v>
      </c>
      <c r="C327" s="515"/>
      <c r="D327" s="515"/>
      <c r="E327" s="515"/>
      <c r="F327" s="515"/>
      <c r="G327" s="515"/>
      <c r="H327" s="553" t="s">
        <v>482</v>
      </c>
      <c r="I327" s="554"/>
      <c r="J327" s="554"/>
      <c r="K327" s="555"/>
      <c r="L327" s="371" t="s">
        <v>223</v>
      </c>
      <c r="M327" s="372" t="s">
        <v>210</v>
      </c>
      <c r="N327" s="516" t="s">
        <v>569</v>
      </c>
      <c r="O327" s="516"/>
      <c r="P327" s="371" t="s">
        <v>739</v>
      </c>
      <c r="Q327" s="517">
        <v>3145052.2</v>
      </c>
      <c r="R327" s="517"/>
    </row>
    <row r="328" spans="2:18" ht="15" customHeight="1" x14ac:dyDescent="0.25">
      <c r="B328" s="515" t="s">
        <v>839</v>
      </c>
      <c r="C328" s="515"/>
      <c r="D328" s="515"/>
      <c r="E328" s="515"/>
      <c r="F328" s="515"/>
      <c r="G328" s="515"/>
      <c r="H328" s="553" t="s">
        <v>482</v>
      </c>
      <c r="I328" s="554"/>
      <c r="J328" s="554"/>
      <c r="K328" s="555"/>
      <c r="L328" s="371" t="s">
        <v>223</v>
      </c>
      <c r="M328" s="372" t="s">
        <v>210</v>
      </c>
      <c r="N328" s="516" t="s">
        <v>840</v>
      </c>
      <c r="O328" s="516"/>
      <c r="P328" s="371"/>
      <c r="Q328" s="517">
        <v>1078827.01</v>
      </c>
      <c r="R328" s="517"/>
    </row>
    <row r="329" spans="2:18" ht="23.25" customHeight="1" x14ac:dyDescent="0.25">
      <c r="B329" s="515" t="s">
        <v>841</v>
      </c>
      <c r="C329" s="515"/>
      <c r="D329" s="515"/>
      <c r="E329" s="515"/>
      <c r="F329" s="515"/>
      <c r="G329" s="515"/>
      <c r="H329" s="553" t="s">
        <v>482</v>
      </c>
      <c r="I329" s="554"/>
      <c r="J329" s="554"/>
      <c r="K329" s="555"/>
      <c r="L329" s="371" t="s">
        <v>223</v>
      </c>
      <c r="M329" s="372" t="s">
        <v>210</v>
      </c>
      <c r="N329" s="516" t="s">
        <v>842</v>
      </c>
      <c r="O329" s="516"/>
      <c r="P329" s="371"/>
      <c r="Q329" s="517">
        <v>1078827.01</v>
      </c>
      <c r="R329" s="517"/>
    </row>
    <row r="330" spans="2:18" ht="23.25" customHeight="1" x14ac:dyDescent="0.25">
      <c r="B330" s="515" t="s">
        <v>752</v>
      </c>
      <c r="C330" s="515"/>
      <c r="D330" s="515"/>
      <c r="E330" s="515"/>
      <c r="F330" s="515"/>
      <c r="G330" s="515"/>
      <c r="H330" s="553" t="s">
        <v>482</v>
      </c>
      <c r="I330" s="554"/>
      <c r="J330" s="554"/>
      <c r="K330" s="555"/>
      <c r="L330" s="371" t="s">
        <v>223</v>
      </c>
      <c r="M330" s="372" t="s">
        <v>210</v>
      </c>
      <c r="N330" s="516" t="s">
        <v>738</v>
      </c>
      <c r="O330" s="516"/>
      <c r="P330" s="364"/>
      <c r="Q330" s="517">
        <v>78827.009999999995</v>
      </c>
      <c r="R330" s="517"/>
    </row>
    <row r="331" spans="2:18" ht="34.5" customHeight="1" x14ac:dyDescent="0.25">
      <c r="B331" s="515" t="s">
        <v>830</v>
      </c>
      <c r="C331" s="515"/>
      <c r="D331" s="515"/>
      <c r="E331" s="515"/>
      <c r="F331" s="515"/>
      <c r="G331" s="515"/>
      <c r="H331" s="553" t="s">
        <v>482</v>
      </c>
      <c r="I331" s="554"/>
      <c r="J331" s="554"/>
      <c r="K331" s="555"/>
      <c r="L331" s="371" t="s">
        <v>223</v>
      </c>
      <c r="M331" s="372" t="s">
        <v>210</v>
      </c>
      <c r="N331" s="516" t="s">
        <v>738</v>
      </c>
      <c r="O331" s="516"/>
      <c r="P331" s="371" t="s">
        <v>739</v>
      </c>
      <c r="Q331" s="517">
        <v>78827.009999999995</v>
      </c>
      <c r="R331" s="517"/>
    </row>
    <row r="332" spans="2:18" ht="34.5" customHeight="1" x14ac:dyDescent="0.25">
      <c r="B332" s="515" t="s">
        <v>1096</v>
      </c>
      <c r="C332" s="515"/>
      <c r="D332" s="515"/>
      <c r="E332" s="515"/>
      <c r="F332" s="515"/>
      <c r="G332" s="515"/>
      <c r="H332" s="553" t="s">
        <v>482</v>
      </c>
      <c r="I332" s="554"/>
      <c r="J332" s="554"/>
      <c r="K332" s="555"/>
      <c r="L332" s="371" t="s">
        <v>223</v>
      </c>
      <c r="M332" s="372" t="s">
        <v>210</v>
      </c>
      <c r="N332" s="516" t="s">
        <v>1097</v>
      </c>
      <c r="O332" s="516"/>
      <c r="P332" s="364"/>
      <c r="Q332" s="517">
        <v>1000000</v>
      </c>
      <c r="R332" s="517"/>
    </row>
    <row r="333" spans="2:18" ht="34.5" customHeight="1" x14ac:dyDescent="0.25">
      <c r="B333" s="515" t="s">
        <v>830</v>
      </c>
      <c r="C333" s="515"/>
      <c r="D333" s="515"/>
      <c r="E333" s="515"/>
      <c r="F333" s="515"/>
      <c r="G333" s="515"/>
      <c r="H333" s="553" t="s">
        <v>482</v>
      </c>
      <c r="I333" s="554"/>
      <c r="J333" s="554"/>
      <c r="K333" s="555"/>
      <c r="L333" s="371" t="s">
        <v>223</v>
      </c>
      <c r="M333" s="372" t="s">
        <v>210</v>
      </c>
      <c r="N333" s="516" t="s">
        <v>1097</v>
      </c>
      <c r="O333" s="516"/>
      <c r="P333" s="371" t="s">
        <v>739</v>
      </c>
      <c r="Q333" s="517">
        <v>1000000</v>
      </c>
      <c r="R333" s="517"/>
    </row>
    <row r="334" spans="2:18" ht="15" customHeight="1" x14ac:dyDescent="0.25">
      <c r="B334" s="515" t="s">
        <v>255</v>
      </c>
      <c r="C334" s="515"/>
      <c r="D334" s="515"/>
      <c r="E334" s="515"/>
      <c r="F334" s="515"/>
      <c r="G334" s="515"/>
      <c r="H334" s="553" t="s">
        <v>482</v>
      </c>
      <c r="I334" s="554"/>
      <c r="J334" s="554"/>
      <c r="K334" s="555"/>
      <c r="L334" s="371" t="s">
        <v>223</v>
      </c>
      <c r="M334" s="372" t="s">
        <v>213</v>
      </c>
      <c r="N334" s="516"/>
      <c r="O334" s="516"/>
      <c r="P334" s="371"/>
      <c r="Q334" s="517">
        <v>453142671.94</v>
      </c>
      <c r="R334" s="517"/>
    </row>
    <row r="335" spans="2:18" ht="57" customHeight="1" x14ac:dyDescent="0.25">
      <c r="B335" s="515" t="s">
        <v>867</v>
      </c>
      <c r="C335" s="515"/>
      <c r="D335" s="515"/>
      <c r="E335" s="515"/>
      <c r="F335" s="515"/>
      <c r="G335" s="515"/>
      <c r="H335" s="553" t="s">
        <v>482</v>
      </c>
      <c r="I335" s="554"/>
      <c r="J335" s="554"/>
      <c r="K335" s="555"/>
      <c r="L335" s="371" t="s">
        <v>223</v>
      </c>
      <c r="M335" s="372" t="s">
        <v>213</v>
      </c>
      <c r="N335" s="516" t="s">
        <v>868</v>
      </c>
      <c r="O335" s="516"/>
      <c r="P335" s="371"/>
      <c r="Q335" s="517">
        <v>100000</v>
      </c>
      <c r="R335" s="517"/>
    </row>
    <row r="336" spans="2:18" ht="79.5" customHeight="1" x14ac:dyDescent="0.25">
      <c r="B336" s="515" t="s">
        <v>733</v>
      </c>
      <c r="C336" s="515"/>
      <c r="D336" s="515"/>
      <c r="E336" s="515"/>
      <c r="F336" s="515"/>
      <c r="G336" s="515"/>
      <c r="H336" s="553" t="s">
        <v>482</v>
      </c>
      <c r="I336" s="554"/>
      <c r="J336" s="554"/>
      <c r="K336" s="555"/>
      <c r="L336" s="371" t="s">
        <v>223</v>
      </c>
      <c r="M336" s="372" t="s">
        <v>213</v>
      </c>
      <c r="N336" s="516" t="s">
        <v>869</v>
      </c>
      <c r="O336" s="516"/>
      <c r="P336" s="371"/>
      <c r="Q336" s="517">
        <v>100000</v>
      </c>
      <c r="R336" s="517"/>
    </row>
    <row r="337" spans="2:18" ht="79.5" customHeight="1" x14ac:dyDescent="0.25">
      <c r="B337" s="515" t="s">
        <v>733</v>
      </c>
      <c r="C337" s="515"/>
      <c r="D337" s="515"/>
      <c r="E337" s="515"/>
      <c r="F337" s="515"/>
      <c r="G337" s="515"/>
      <c r="H337" s="553" t="s">
        <v>482</v>
      </c>
      <c r="I337" s="554"/>
      <c r="J337" s="554"/>
      <c r="K337" s="555"/>
      <c r="L337" s="371" t="s">
        <v>223</v>
      </c>
      <c r="M337" s="372" t="s">
        <v>213</v>
      </c>
      <c r="N337" s="516" t="s">
        <v>542</v>
      </c>
      <c r="O337" s="516"/>
      <c r="P337" s="364"/>
      <c r="Q337" s="517">
        <v>100000</v>
      </c>
      <c r="R337" s="517"/>
    </row>
    <row r="338" spans="2:18" ht="34.5" customHeight="1" x14ac:dyDescent="0.25">
      <c r="B338" s="515" t="s">
        <v>830</v>
      </c>
      <c r="C338" s="515"/>
      <c r="D338" s="515"/>
      <c r="E338" s="515"/>
      <c r="F338" s="515"/>
      <c r="G338" s="515"/>
      <c r="H338" s="553" t="s">
        <v>482</v>
      </c>
      <c r="I338" s="554"/>
      <c r="J338" s="554"/>
      <c r="K338" s="555"/>
      <c r="L338" s="371" t="s">
        <v>223</v>
      </c>
      <c r="M338" s="372" t="s">
        <v>213</v>
      </c>
      <c r="N338" s="516" t="s">
        <v>542</v>
      </c>
      <c r="O338" s="516"/>
      <c r="P338" s="371" t="s">
        <v>739</v>
      </c>
      <c r="Q338" s="517">
        <v>100000</v>
      </c>
      <c r="R338" s="517"/>
    </row>
    <row r="339" spans="2:18" ht="15" customHeight="1" x14ac:dyDescent="0.25">
      <c r="B339" s="515" t="s">
        <v>902</v>
      </c>
      <c r="C339" s="515"/>
      <c r="D339" s="515"/>
      <c r="E339" s="515"/>
      <c r="F339" s="515"/>
      <c r="G339" s="515"/>
      <c r="H339" s="553" t="s">
        <v>482</v>
      </c>
      <c r="I339" s="554"/>
      <c r="J339" s="554"/>
      <c r="K339" s="555"/>
      <c r="L339" s="371" t="s">
        <v>223</v>
      </c>
      <c r="M339" s="372" t="s">
        <v>213</v>
      </c>
      <c r="N339" s="516" t="s">
        <v>903</v>
      </c>
      <c r="O339" s="516"/>
      <c r="P339" s="371"/>
      <c r="Q339" s="517">
        <v>11142023.51</v>
      </c>
      <c r="R339" s="517"/>
    </row>
    <row r="340" spans="2:18" ht="23.25" customHeight="1" x14ac:dyDescent="0.25">
      <c r="B340" s="515" t="s">
        <v>904</v>
      </c>
      <c r="C340" s="515"/>
      <c r="D340" s="515"/>
      <c r="E340" s="515"/>
      <c r="F340" s="515"/>
      <c r="G340" s="515"/>
      <c r="H340" s="553" t="s">
        <v>482</v>
      </c>
      <c r="I340" s="554"/>
      <c r="J340" s="554"/>
      <c r="K340" s="555"/>
      <c r="L340" s="371" t="s">
        <v>223</v>
      </c>
      <c r="M340" s="372" t="s">
        <v>213</v>
      </c>
      <c r="N340" s="516" t="s">
        <v>905</v>
      </c>
      <c r="O340" s="516"/>
      <c r="P340" s="371"/>
      <c r="Q340" s="517">
        <v>11142023.51</v>
      </c>
      <c r="R340" s="517"/>
    </row>
    <row r="341" spans="2:18" ht="23.25" customHeight="1" x14ac:dyDescent="0.25">
      <c r="B341" s="515" t="s">
        <v>543</v>
      </c>
      <c r="C341" s="515"/>
      <c r="D341" s="515"/>
      <c r="E341" s="515"/>
      <c r="F341" s="515"/>
      <c r="G341" s="515"/>
      <c r="H341" s="553" t="s">
        <v>482</v>
      </c>
      <c r="I341" s="554"/>
      <c r="J341" s="554"/>
      <c r="K341" s="555"/>
      <c r="L341" s="371" t="s">
        <v>223</v>
      </c>
      <c r="M341" s="372" t="s">
        <v>213</v>
      </c>
      <c r="N341" s="516" t="s">
        <v>544</v>
      </c>
      <c r="O341" s="516"/>
      <c r="P341" s="364"/>
      <c r="Q341" s="517">
        <v>11142023.51</v>
      </c>
      <c r="R341" s="517"/>
    </row>
    <row r="342" spans="2:18" ht="34.5" customHeight="1" x14ac:dyDescent="0.25">
      <c r="B342" s="515" t="s">
        <v>830</v>
      </c>
      <c r="C342" s="515"/>
      <c r="D342" s="515"/>
      <c r="E342" s="515"/>
      <c r="F342" s="515"/>
      <c r="G342" s="515"/>
      <c r="H342" s="553" t="s">
        <v>482</v>
      </c>
      <c r="I342" s="554"/>
      <c r="J342" s="554"/>
      <c r="K342" s="555"/>
      <c r="L342" s="371" t="s">
        <v>223</v>
      </c>
      <c r="M342" s="372" t="s">
        <v>213</v>
      </c>
      <c r="N342" s="516" t="s">
        <v>544</v>
      </c>
      <c r="O342" s="516"/>
      <c r="P342" s="371" t="s">
        <v>739</v>
      </c>
      <c r="Q342" s="517">
        <v>11142023.51</v>
      </c>
      <c r="R342" s="517"/>
    </row>
    <row r="343" spans="2:18" ht="23.25" customHeight="1" x14ac:dyDescent="0.25">
      <c r="B343" s="515" t="s">
        <v>833</v>
      </c>
      <c r="C343" s="515"/>
      <c r="D343" s="515"/>
      <c r="E343" s="515"/>
      <c r="F343" s="515"/>
      <c r="G343" s="515"/>
      <c r="H343" s="553" t="s">
        <v>482</v>
      </c>
      <c r="I343" s="554"/>
      <c r="J343" s="554"/>
      <c r="K343" s="555"/>
      <c r="L343" s="371" t="s">
        <v>223</v>
      </c>
      <c r="M343" s="372" t="s">
        <v>213</v>
      </c>
      <c r="N343" s="516" t="s">
        <v>834</v>
      </c>
      <c r="O343" s="516"/>
      <c r="P343" s="371"/>
      <c r="Q343" s="517">
        <v>439900648.43000001</v>
      </c>
      <c r="R343" s="517"/>
    </row>
    <row r="344" spans="2:18" ht="23.25" customHeight="1" x14ac:dyDescent="0.25">
      <c r="B344" s="515" t="s">
        <v>835</v>
      </c>
      <c r="C344" s="515"/>
      <c r="D344" s="515"/>
      <c r="E344" s="515"/>
      <c r="F344" s="515"/>
      <c r="G344" s="515"/>
      <c r="H344" s="553" t="s">
        <v>482</v>
      </c>
      <c r="I344" s="554"/>
      <c r="J344" s="554"/>
      <c r="K344" s="555"/>
      <c r="L344" s="371" t="s">
        <v>223</v>
      </c>
      <c r="M344" s="372" t="s">
        <v>213</v>
      </c>
      <c r="N344" s="516" t="s">
        <v>836</v>
      </c>
      <c r="O344" s="516"/>
      <c r="P344" s="371"/>
      <c r="Q344" s="517">
        <v>439900648.43000001</v>
      </c>
      <c r="R344" s="517"/>
    </row>
    <row r="345" spans="2:18" ht="79.5" customHeight="1" x14ac:dyDescent="0.25">
      <c r="B345" s="515" t="s">
        <v>568</v>
      </c>
      <c r="C345" s="515"/>
      <c r="D345" s="515"/>
      <c r="E345" s="515"/>
      <c r="F345" s="515"/>
      <c r="G345" s="515"/>
      <c r="H345" s="553" t="s">
        <v>482</v>
      </c>
      <c r="I345" s="554"/>
      <c r="J345" s="554"/>
      <c r="K345" s="555"/>
      <c r="L345" s="371" t="s">
        <v>223</v>
      </c>
      <c r="M345" s="372" t="s">
        <v>213</v>
      </c>
      <c r="N345" s="516" t="s">
        <v>569</v>
      </c>
      <c r="O345" s="516"/>
      <c r="P345" s="364"/>
      <c r="Q345" s="517">
        <v>93860635.700000003</v>
      </c>
      <c r="R345" s="517"/>
    </row>
    <row r="346" spans="2:18" ht="23.25" customHeight="1" x14ac:dyDescent="0.25">
      <c r="B346" s="515" t="s">
        <v>845</v>
      </c>
      <c r="C346" s="515"/>
      <c r="D346" s="515"/>
      <c r="E346" s="515"/>
      <c r="F346" s="515"/>
      <c r="G346" s="515"/>
      <c r="H346" s="553" t="s">
        <v>482</v>
      </c>
      <c r="I346" s="554"/>
      <c r="J346" s="554"/>
      <c r="K346" s="555"/>
      <c r="L346" s="371" t="s">
        <v>223</v>
      </c>
      <c r="M346" s="372" t="s">
        <v>213</v>
      </c>
      <c r="N346" s="516" t="s">
        <v>569</v>
      </c>
      <c r="O346" s="516"/>
      <c r="P346" s="371" t="s">
        <v>846</v>
      </c>
      <c r="Q346" s="517">
        <v>11030.2</v>
      </c>
      <c r="R346" s="517"/>
    </row>
    <row r="347" spans="2:18" ht="34.5" customHeight="1" x14ac:dyDescent="0.25">
      <c r="B347" s="515" t="s">
        <v>830</v>
      </c>
      <c r="C347" s="515"/>
      <c r="D347" s="515"/>
      <c r="E347" s="515"/>
      <c r="F347" s="515"/>
      <c r="G347" s="515"/>
      <c r="H347" s="553" t="s">
        <v>482</v>
      </c>
      <c r="I347" s="554"/>
      <c r="J347" s="554"/>
      <c r="K347" s="555"/>
      <c r="L347" s="371" t="s">
        <v>223</v>
      </c>
      <c r="M347" s="372" t="s">
        <v>213</v>
      </c>
      <c r="N347" s="516" t="s">
        <v>569</v>
      </c>
      <c r="O347" s="516"/>
      <c r="P347" s="371" t="s">
        <v>739</v>
      </c>
      <c r="Q347" s="517">
        <v>92715662.269999996</v>
      </c>
      <c r="R347" s="517"/>
    </row>
    <row r="348" spans="2:18" ht="15" customHeight="1" x14ac:dyDescent="0.25">
      <c r="B348" s="515" t="s">
        <v>831</v>
      </c>
      <c r="C348" s="515"/>
      <c r="D348" s="515"/>
      <c r="E348" s="515"/>
      <c r="F348" s="515"/>
      <c r="G348" s="515"/>
      <c r="H348" s="553" t="s">
        <v>482</v>
      </c>
      <c r="I348" s="554"/>
      <c r="J348" s="554"/>
      <c r="K348" s="555"/>
      <c r="L348" s="371" t="s">
        <v>223</v>
      </c>
      <c r="M348" s="372" t="s">
        <v>213</v>
      </c>
      <c r="N348" s="516" t="s">
        <v>569</v>
      </c>
      <c r="O348" s="516"/>
      <c r="P348" s="371" t="s">
        <v>822</v>
      </c>
      <c r="Q348" s="517">
        <v>1133943.23</v>
      </c>
      <c r="R348" s="517"/>
    </row>
    <row r="349" spans="2:18" ht="68.25" customHeight="1" x14ac:dyDescent="0.25">
      <c r="B349" s="515" t="s">
        <v>570</v>
      </c>
      <c r="C349" s="515"/>
      <c r="D349" s="515"/>
      <c r="E349" s="515"/>
      <c r="F349" s="515"/>
      <c r="G349" s="515"/>
      <c r="H349" s="553" t="s">
        <v>482</v>
      </c>
      <c r="I349" s="554"/>
      <c r="J349" s="554"/>
      <c r="K349" s="555"/>
      <c r="L349" s="371" t="s">
        <v>223</v>
      </c>
      <c r="M349" s="372" t="s">
        <v>213</v>
      </c>
      <c r="N349" s="516" t="s">
        <v>571</v>
      </c>
      <c r="O349" s="516"/>
      <c r="P349" s="364"/>
      <c r="Q349" s="517">
        <v>300000</v>
      </c>
      <c r="R349" s="517"/>
    </row>
    <row r="350" spans="2:18" ht="15" customHeight="1" x14ac:dyDescent="0.25">
      <c r="B350" s="515" t="s">
        <v>572</v>
      </c>
      <c r="C350" s="515"/>
      <c r="D350" s="515"/>
      <c r="E350" s="515"/>
      <c r="F350" s="515"/>
      <c r="G350" s="515"/>
      <c r="H350" s="553" t="s">
        <v>482</v>
      </c>
      <c r="I350" s="554"/>
      <c r="J350" s="554"/>
      <c r="K350" s="555"/>
      <c r="L350" s="371" t="s">
        <v>223</v>
      </c>
      <c r="M350" s="372" t="s">
        <v>213</v>
      </c>
      <c r="N350" s="516" t="s">
        <v>571</v>
      </c>
      <c r="O350" s="516"/>
      <c r="P350" s="371" t="s">
        <v>573</v>
      </c>
      <c r="Q350" s="517">
        <v>300000</v>
      </c>
      <c r="R350" s="517"/>
    </row>
    <row r="351" spans="2:18" ht="57" customHeight="1" x14ac:dyDescent="0.25">
      <c r="B351" s="515" t="s">
        <v>751</v>
      </c>
      <c r="C351" s="515"/>
      <c r="D351" s="515"/>
      <c r="E351" s="515"/>
      <c r="F351" s="515"/>
      <c r="G351" s="515"/>
      <c r="H351" s="553" t="s">
        <v>482</v>
      </c>
      <c r="I351" s="554"/>
      <c r="J351" s="554"/>
      <c r="K351" s="555"/>
      <c r="L351" s="371" t="s">
        <v>223</v>
      </c>
      <c r="M351" s="372" t="s">
        <v>213</v>
      </c>
      <c r="N351" s="516" t="s">
        <v>750</v>
      </c>
      <c r="O351" s="516"/>
      <c r="P351" s="364"/>
      <c r="Q351" s="517">
        <v>692832.05</v>
      </c>
      <c r="R351" s="517"/>
    </row>
    <row r="352" spans="2:18" ht="23.25" customHeight="1" x14ac:dyDescent="0.25">
      <c r="B352" s="515" t="s">
        <v>848</v>
      </c>
      <c r="C352" s="515"/>
      <c r="D352" s="515"/>
      <c r="E352" s="515"/>
      <c r="F352" s="515"/>
      <c r="G352" s="515"/>
      <c r="H352" s="553" t="s">
        <v>482</v>
      </c>
      <c r="I352" s="554"/>
      <c r="J352" s="554"/>
      <c r="K352" s="555"/>
      <c r="L352" s="371" t="s">
        <v>223</v>
      </c>
      <c r="M352" s="372" t="s">
        <v>213</v>
      </c>
      <c r="N352" s="516" t="s">
        <v>750</v>
      </c>
      <c r="O352" s="516"/>
      <c r="P352" s="371" t="s">
        <v>849</v>
      </c>
      <c r="Q352" s="517">
        <v>692832.05</v>
      </c>
      <c r="R352" s="517"/>
    </row>
    <row r="353" spans="2:18" ht="79.5" customHeight="1" x14ac:dyDescent="0.25">
      <c r="B353" s="515" t="s">
        <v>956</v>
      </c>
      <c r="C353" s="515"/>
      <c r="D353" s="515"/>
      <c r="E353" s="515"/>
      <c r="F353" s="515"/>
      <c r="G353" s="515"/>
      <c r="H353" s="553" t="s">
        <v>482</v>
      </c>
      <c r="I353" s="554"/>
      <c r="J353" s="554"/>
      <c r="K353" s="555"/>
      <c r="L353" s="371" t="s">
        <v>223</v>
      </c>
      <c r="M353" s="372" t="s">
        <v>213</v>
      </c>
      <c r="N353" s="516" t="s">
        <v>957</v>
      </c>
      <c r="O353" s="516"/>
      <c r="P353" s="364"/>
      <c r="Q353" s="517">
        <v>650000</v>
      </c>
      <c r="R353" s="517"/>
    </row>
    <row r="354" spans="2:18" ht="23.25" customHeight="1" x14ac:dyDescent="0.25">
      <c r="B354" s="515" t="s">
        <v>848</v>
      </c>
      <c r="C354" s="515"/>
      <c r="D354" s="515"/>
      <c r="E354" s="515"/>
      <c r="F354" s="515"/>
      <c r="G354" s="515"/>
      <c r="H354" s="553" t="s">
        <v>482</v>
      </c>
      <c r="I354" s="554"/>
      <c r="J354" s="554"/>
      <c r="K354" s="555"/>
      <c r="L354" s="371" t="s">
        <v>223</v>
      </c>
      <c r="M354" s="372" t="s">
        <v>213</v>
      </c>
      <c r="N354" s="516" t="s">
        <v>957</v>
      </c>
      <c r="O354" s="516"/>
      <c r="P354" s="371" t="s">
        <v>849</v>
      </c>
      <c r="Q354" s="517">
        <v>650000</v>
      </c>
      <c r="R354" s="517"/>
    </row>
    <row r="355" spans="2:18" ht="45.75" customHeight="1" x14ac:dyDescent="0.25">
      <c r="B355" s="515" t="s">
        <v>641</v>
      </c>
      <c r="C355" s="515"/>
      <c r="D355" s="515"/>
      <c r="E355" s="515"/>
      <c r="F355" s="515"/>
      <c r="G355" s="515"/>
      <c r="H355" s="553" t="s">
        <v>482</v>
      </c>
      <c r="I355" s="554"/>
      <c r="J355" s="554"/>
      <c r="K355" s="555"/>
      <c r="L355" s="371" t="s">
        <v>223</v>
      </c>
      <c r="M355" s="372" t="s">
        <v>213</v>
      </c>
      <c r="N355" s="516" t="s">
        <v>642</v>
      </c>
      <c r="O355" s="516"/>
      <c r="P355" s="364"/>
      <c r="Q355" s="517">
        <v>0</v>
      </c>
      <c r="R355" s="517"/>
    </row>
    <row r="356" spans="2:18" ht="23.25" customHeight="1" x14ac:dyDescent="0.25">
      <c r="B356" s="515" t="s">
        <v>845</v>
      </c>
      <c r="C356" s="515"/>
      <c r="D356" s="515"/>
      <c r="E356" s="515"/>
      <c r="F356" s="515"/>
      <c r="G356" s="515"/>
      <c r="H356" s="553" t="s">
        <v>482</v>
      </c>
      <c r="I356" s="554"/>
      <c r="J356" s="554"/>
      <c r="K356" s="555"/>
      <c r="L356" s="371" t="s">
        <v>223</v>
      </c>
      <c r="M356" s="372" t="s">
        <v>213</v>
      </c>
      <c r="N356" s="516" t="s">
        <v>642</v>
      </c>
      <c r="O356" s="516"/>
      <c r="P356" s="371" t="s">
        <v>846</v>
      </c>
      <c r="Q356" s="517">
        <v>0</v>
      </c>
      <c r="R356" s="517"/>
    </row>
    <row r="357" spans="2:18" ht="102" customHeight="1" x14ac:dyDescent="0.25">
      <c r="B357" s="515" t="s">
        <v>506</v>
      </c>
      <c r="C357" s="515"/>
      <c r="D357" s="515"/>
      <c r="E357" s="515"/>
      <c r="F357" s="515"/>
      <c r="G357" s="515"/>
      <c r="H357" s="553" t="s">
        <v>482</v>
      </c>
      <c r="I357" s="554"/>
      <c r="J357" s="554"/>
      <c r="K357" s="555"/>
      <c r="L357" s="371" t="s">
        <v>223</v>
      </c>
      <c r="M357" s="372" t="s">
        <v>213</v>
      </c>
      <c r="N357" s="516" t="s">
        <v>507</v>
      </c>
      <c r="O357" s="516"/>
      <c r="P357" s="364"/>
      <c r="Q357" s="517">
        <v>3161162.69</v>
      </c>
      <c r="R357" s="517"/>
    </row>
    <row r="358" spans="2:18" ht="34.5" customHeight="1" x14ac:dyDescent="0.25">
      <c r="B358" s="515" t="s">
        <v>830</v>
      </c>
      <c r="C358" s="515"/>
      <c r="D358" s="515"/>
      <c r="E358" s="515"/>
      <c r="F358" s="515"/>
      <c r="G358" s="515"/>
      <c r="H358" s="553" t="s">
        <v>482</v>
      </c>
      <c r="I358" s="554"/>
      <c r="J358" s="554"/>
      <c r="K358" s="555"/>
      <c r="L358" s="371" t="s">
        <v>223</v>
      </c>
      <c r="M358" s="372" t="s">
        <v>213</v>
      </c>
      <c r="N358" s="516" t="s">
        <v>507</v>
      </c>
      <c r="O358" s="516"/>
      <c r="P358" s="371" t="s">
        <v>739</v>
      </c>
      <c r="Q358" s="517">
        <v>3161162.69</v>
      </c>
      <c r="R358" s="517"/>
    </row>
    <row r="359" spans="2:18" ht="90.75" customHeight="1" x14ac:dyDescent="0.25">
      <c r="B359" s="515" t="s">
        <v>574</v>
      </c>
      <c r="C359" s="515"/>
      <c r="D359" s="515"/>
      <c r="E359" s="515"/>
      <c r="F359" s="515"/>
      <c r="G359" s="515"/>
      <c r="H359" s="553" t="s">
        <v>482</v>
      </c>
      <c r="I359" s="554"/>
      <c r="J359" s="554"/>
      <c r="K359" s="555"/>
      <c r="L359" s="371" t="s">
        <v>223</v>
      </c>
      <c r="M359" s="372" t="s">
        <v>213</v>
      </c>
      <c r="N359" s="516" t="s">
        <v>575</v>
      </c>
      <c r="O359" s="516"/>
      <c r="P359" s="364"/>
      <c r="Q359" s="517">
        <v>9315116.0999999996</v>
      </c>
      <c r="R359" s="517"/>
    </row>
    <row r="360" spans="2:18" ht="23.25" customHeight="1" x14ac:dyDescent="0.25">
      <c r="B360" s="515" t="s">
        <v>845</v>
      </c>
      <c r="C360" s="515"/>
      <c r="D360" s="515"/>
      <c r="E360" s="515"/>
      <c r="F360" s="515"/>
      <c r="G360" s="515"/>
      <c r="H360" s="553" t="s">
        <v>482</v>
      </c>
      <c r="I360" s="554"/>
      <c r="J360" s="554"/>
      <c r="K360" s="555"/>
      <c r="L360" s="371" t="s">
        <v>223</v>
      </c>
      <c r="M360" s="372" t="s">
        <v>213</v>
      </c>
      <c r="N360" s="516" t="s">
        <v>575</v>
      </c>
      <c r="O360" s="516"/>
      <c r="P360" s="371" t="s">
        <v>846</v>
      </c>
      <c r="Q360" s="517">
        <v>4032815.4</v>
      </c>
      <c r="R360" s="517"/>
    </row>
    <row r="361" spans="2:18" ht="23.25" customHeight="1" x14ac:dyDescent="0.25">
      <c r="B361" s="515" t="s">
        <v>848</v>
      </c>
      <c r="C361" s="515"/>
      <c r="D361" s="515"/>
      <c r="E361" s="515"/>
      <c r="F361" s="515"/>
      <c r="G361" s="515"/>
      <c r="H361" s="553" t="s">
        <v>482</v>
      </c>
      <c r="I361" s="554"/>
      <c r="J361" s="554"/>
      <c r="K361" s="555"/>
      <c r="L361" s="371" t="s">
        <v>223</v>
      </c>
      <c r="M361" s="372" t="s">
        <v>213</v>
      </c>
      <c r="N361" s="516" t="s">
        <v>575</v>
      </c>
      <c r="O361" s="516"/>
      <c r="P361" s="371" t="s">
        <v>849</v>
      </c>
      <c r="Q361" s="517">
        <v>5282300.7</v>
      </c>
      <c r="R361" s="517"/>
    </row>
    <row r="362" spans="2:18" ht="135.75" customHeight="1" x14ac:dyDescent="0.25">
      <c r="B362" s="515" t="s">
        <v>958</v>
      </c>
      <c r="C362" s="515"/>
      <c r="D362" s="515"/>
      <c r="E362" s="515"/>
      <c r="F362" s="515"/>
      <c r="G362" s="515"/>
      <c r="H362" s="553" t="s">
        <v>482</v>
      </c>
      <c r="I362" s="554"/>
      <c r="J362" s="554"/>
      <c r="K362" s="555"/>
      <c r="L362" s="371" t="s">
        <v>223</v>
      </c>
      <c r="M362" s="372" t="s">
        <v>213</v>
      </c>
      <c r="N362" s="516" t="s">
        <v>576</v>
      </c>
      <c r="O362" s="516"/>
      <c r="P362" s="364"/>
      <c r="Q362" s="517">
        <v>282886382.43000001</v>
      </c>
      <c r="R362" s="517"/>
    </row>
    <row r="363" spans="2:18" ht="23.25" customHeight="1" x14ac:dyDescent="0.25">
      <c r="B363" s="515" t="s">
        <v>845</v>
      </c>
      <c r="C363" s="515"/>
      <c r="D363" s="515"/>
      <c r="E363" s="515"/>
      <c r="F363" s="515"/>
      <c r="G363" s="515"/>
      <c r="H363" s="553" t="s">
        <v>482</v>
      </c>
      <c r="I363" s="554"/>
      <c r="J363" s="554"/>
      <c r="K363" s="555"/>
      <c r="L363" s="371" t="s">
        <v>223</v>
      </c>
      <c r="M363" s="372" t="s">
        <v>213</v>
      </c>
      <c r="N363" s="516" t="s">
        <v>576</v>
      </c>
      <c r="O363" s="516"/>
      <c r="P363" s="371" t="s">
        <v>846</v>
      </c>
      <c r="Q363" s="517">
        <v>266435480.5</v>
      </c>
      <c r="R363" s="517"/>
    </row>
    <row r="364" spans="2:18" ht="34.5" customHeight="1" x14ac:dyDescent="0.25">
      <c r="B364" s="515" t="s">
        <v>830</v>
      </c>
      <c r="C364" s="515"/>
      <c r="D364" s="515"/>
      <c r="E364" s="515"/>
      <c r="F364" s="515"/>
      <c r="G364" s="515"/>
      <c r="H364" s="553" t="s">
        <v>482</v>
      </c>
      <c r="I364" s="554"/>
      <c r="J364" s="554"/>
      <c r="K364" s="555"/>
      <c r="L364" s="371" t="s">
        <v>223</v>
      </c>
      <c r="M364" s="372" t="s">
        <v>213</v>
      </c>
      <c r="N364" s="516" t="s">
        <v>576</v>
      </c>
      <c r="O364" s="516"/>
      <c r="P364" s="371" t="s">
        <v>739</v>
      </c>
      <c r="Q364" s="517">
        <v>16450901.93</v>
      </c>
      <c r="R364" s="517"/>
    </row>
    <row r="365" spans="2:18" ht="45.75" customHeight="1" x14ac:dyDescent="0.25">
      <c r="B365" s="515" t="s">
        <v>641</v>
      </c>
      <c r="C365" s="515"/>
      <c r="D365" s="515"/>
      <c r="E365" s="515"/>
      <c r="F365" s="515"/>
      <c r="G365" s="515"/>
      <c r="H365" s="553" t="s">
        <v>482</v>
      </c>
      <c r="I365" s="554"/>
      <c r="J365" s="554"/>
      <c r="K365" s="555"/>
      <c r="L365" s="371" t="s">
        <v>223</v>
      </c>
      <c r="M365" s="372" t="s">
        <v>213</v>
      </c>
      <c r="N365" s="516" t="s">
        <v>1098</v>
      </c>
      <c r="O365" s="516"/>
      <c r="P365" s="364"/>
      <c r="Q365" s="517">
        <v>16178700</v>
      </c>
      <c r="R365" s="517"/>
    </row>
    <row r="366" spans="2:18" ht="23.25" customHeight="1" x14ac:dyDescent="0.25">
      <c r="B366" s="515" t="s">
        <v>845</v>
      </c>
      <c r="C366" s="515"/>
      <c r="D366" s="515"/>
      <c r="E366" s="515"/>
      <c r="F366" s="515"/>
      <c r="G366" s="515"/>
      <c r="H366" s="553" t="s">
        <v>482</v>
      </c>
      <c r="I366" s="554"/>
      <c r="J366" s="554"/>
      <c r="K366" s="555"/>
      <c r="L366" s="371" t="s">
        <v>223</v>
      </c>
      <c r="M366" s="372" t="s">
        <v>213</v>
      </c>
      <c r="N366" s="516" t="s">
        <v>1098</v>
      </c>
      <c r="O366" s="516"/>
      <c r="P366" s="371" t="s">
        <v>846</v>
      </c>
      <c r="Q366" s="517">
        <v>16178700</v>
      </c>
      <c r="R366" s="517"/>
    </row>
    <row r="367" spans="2:18" ht="34.5" customHeight="1" x14ac:dyDescent="0.25">
      <c r="B367" s="515" t="s">
        <v>684</v>
      </c>
      <c r="C367" s="515"/>
      <c r="D367" s="515"/>
      <c r="E367" s="515"/>
      <c r="F367" s="515"/>
      <c r="G367" s="515"/>
      <c r="H367" s="553" t="s">
        <v>482</v>
      </c>
      <c r="I367" s="554"/>
      <c r="J367" s="554"/>
      <c r="K367" s="555"/>
      <c r="L367" s="371" t="s">
        <v>223</v>
      </c>
      <c r="M367" s="372" t="s">
        <v>213</v>
      </c>
      <c r="N367" s="516" t="s">
        <v>683</v>
      </c>
      <c r="O367" s="516"/>
      <c r="P367" s="364"/>
      <c r="Q367" s="517">
        <v>6852243.4699999997</v>
      </c>
      <c r="R367" s="517"/>
    </row>
    <row r="368" spans="2:18" ht="34.5" customHeight="1" x14ac:dyDescent="0.25">
      <c r="B368" s="515" t="s">
        <v>830</v>
      </c>
      <c r="C368" s="515"/>
      <c r="D368" s="515"/>
      <c r="E368" s="515"/>
      <c r="F368" s="515"/>
      <c r="G368" s="515"/>
      <c r="H368" s="553" t="s">
        <v>482</v>
      </c>
      <c r="I368" s="554"/>
      <c r="J368" s="554"/>
      <c r="K368" s="555"/>
      <c r="L368" s="371" t="s">
        <v>223</v>
      </c>
      <c r="M368" s="372" t="s">
        <v>213</v>
      </c>
      <c r="N368" s="516" t="s">
        <v>683</v>
      </c>
      <c r="O368" s="516"/>
      <c r="P368" s="371" t="s">
        <v>739</v>
      </c>
      <c r="Q368" s="517">
        <v>6852243.4699999997</v>
      </c>
      <c r="R368" s="517"/>
    </row>
    <row r="369" spans="2:18" ht="102" customHeight="1" x14ac:dyDescent="0.25">
      <c r="B369" s="515" t="s">
        <v>1099</v>
      </c>
      <c r="C369" s="515"/>
      <c r="D369" s="515"/>
      <c r="E369" s="515"/>
      <c r="F369" s="515"/>
      <c r="G369" s="515"/>
      <c r="H369" s="553" t="s">
        <v>482</v>
      </c>
      <c r="I369" s="554"/>
      <c r="J369" s="554"/>
      <c r="K369" s="555"/>
      <c r="L369" s="371" t="s">
        <v>223</v>
      </c>
      <c r="M369" s="372" t="s">
        <v>213</v>
      </c>
      <c r="N369" s="516" t="s">
        <v>1100</v>
      </c>
      <c r="O369" s="516"/>
      <c r="P369" s="364"/>
      <c r="Q369" s="517">
        <v>759366.64</v>
      </c>
      <c r="R369" s="517"/>
    </row>
    <row r="370" spans="2:18" ht="34.5" customHeight="1" x14ac:dyDescent="0.25">
      <c r="B370" s="515" t="s">
        <v>830</v>
      </c>
      <c r="C370" s="515"/>
      <c r="D370" s="515"/>
      <c r="E370" s="515"/>
      <c r="F370" s="515"/>
      <c r="G370" s="515"/>
      <c r="H370" s="553" t="s">
        <v>482</v>
      </c>
      <c r="I370" s="554"/>
      <c r="J370" s="554"/>
      <c r="K370" s="555"/>
      <c r="L370" s="371" t="s">
        <v>223</v>
      </c>
      <c r="M370" s="372" t="s">
        <v>213</v>
      </c>
      <c r="N370" s="516" t="s">
        <v>1100</v>
      </c>
      <c r="O370" s="516"/>
      <c r="P370" s="371" t="s">
        <v>739</v>
      </c>
      <c r="Q370" s="517">
        <v>759366.64</v>
      </c>
      <c r="R370" s="517"/>
    </row>
    <row r="371" spans="2:18" ht="15" customHeight="1" x14ac:dyDescent="0.25">
      <c r="B371" s="515" t="s">
        <v>959</v>
      </c>
      <c r="C371" s="515"/>
      <c r="D371" s="515"/>
      <c r="E371" s="515"/>
      <c r="F371" s="515"/>
      <c r="G371" s="515"/>
      <c r="H371" s="553" t="s">
        <v>482</v>
      </c>
      <c r="I371" s="554"/>
      <c r="J371" s="554"/>
      <c r="K371" s="555"/>
      <c r="L371" s="371" t="s">
        <v>223</v>
      </c>
      <c r="M371" s="372" t="s">
        <v>213</v>
      </c>
      <c r="N371" s="516" t="s">
        <v>959</v>
      </c>
      <c r="O371" s="516"/>
      <c r="P371" s="371"/>
      <c r="Q371" s="517">
        <v>291336.43</v>
      </c>
      <c r="R371" s="517"/>
    </row>
    <row r="372" spans="2:18" ht="124.5" customHeight="1" x14ac:dyDescent="0.25">
      <c r="B372" s="515" t="s">
        <v>1101</v>
      </c>
      <c r="C372" s="515"/>
      <c r="D372" s="515"/>
      <c r="E372" s="515"/>
      <c r="F372" s="515"/>
      <c r="G372" s="515"/>
      <c r="H372" s="553" t="s">
        <v>482</v>
      </c>
      <c r="I372" s="554"/>
      <c r="J372" s="554"/>
      <c r="K372" s="555"/>
      <c r="L372" s="371" t="s">
        <v>223</v>
      </c>
      <c r="M372" s="372" t="s">
        <v>213</v>
      </c>
      <c r="N372" s="516" t="s">
        <v>961</v>
      </c>
      <c r="O372" s="516"/>
      <c r="P372" s="364"/>
      <c r="Q372" s="517">
        <v>291336.43</v>
      </c>
      <c r="R372" s="517"/>
    </row>
    <row r="373" spans="2:18" ht="23.25" customHeight="1" x14ac:dyDescent="0.25">
      <c r="B373" s="515" t="s">
        <v>848</v>
      </c>
      <c r="C373" s="515"/>
      <c r="D373" s="515"/>
      <c r="E373" s="515"/>
      <c r="F373" s="515"/>
      <c r="G373" s="515"/>
      <c r="H373" s="553" t="s">
        <v>482</v>
      </c>
      <c r="I373" s="554"/>
      <c r="J373" s="554"/>
      <c r="K373" s="555"/>
      <c r="L373" s="371" t="s">
        <v>223</v>
      </c>
      <c r="M373" s="372" t="s">
        <v>213</v>
      </c>
      <c r="N373" s="516" t="s">
        <v>961</v>
      </c>
      <c r="O373" s="516"/>
      <c r="P373" s="371" t="s">
        <v>849</v>
      </c>
      <c r="Q373" s="517">
        <v>291336.43</v>
      </c>
      <c r="R373" s="517"/>
    </row>
    <row r="374" spans="2:18" ht="15" customHeight="1" x14ac:dyDescent="0.25">
      <c r="B374" s="515" t="s">
        <v>962</v>
      </c>
      <c r="C374" s="515"/>
      <c r="D374" s="515"/>
      <c r="E374" s="515"/>
      <c r="F374" s="515"/>
      <c r="G374" s="515"/>
      <c r="H374" s="553" t="s">
        <v>482</v>
      </c>
      <c r="I374" s="554"/>
      <c r="J374" s="554"/>
      <c r="K374" s="555"/>
      <c r="L374" s="371" t="s">
        <v>223</v>
      </c>
      <c r="M374" s="372" t="s">
        <v>213</v>
      </c>
      <c r="N374" s="516" t="s">
        <v>963</v>
      </c>
      <c r="O374" s="516"/>
      <c r="P374" s="371"/>
      <c r="Q374" s="517">
        <v>11059291.83</v>
      </c>
      <c r="R374" s="517"/>
    </row>
    <row r="375" spans="2:18" ht="23.25" customHeight="1" x14ac:dyDescent="0.25">
      <c r="B375" s="515" t="s">
        <v>964</v>
      </c>
      <c r="C375" s="515"/>
      <c r="D375" s="515"/>
      <c r="E375" s="515"/>
      <c r="F375" s="515"/>
      <c r="G375" s="515"/>
      <c r="H375" s="553" t="s">
        <v>482</v>
      </c>
      <c r="I375" s="554"/>
      <c r="J375" s="554"/>
      <c r="K375" s="555"/>
      <c r="L375" s="371" t="s">
        <v>223</v>
      </c>
      <c r="M375" s="372" t="s">
        <v>213</v>
      </c>
      <c r="N375" s="516" t="s">
        <v>577</v>
      </c>
      <c r="O375" s="516"/>
      <c r="P375" s="364"/>
      <c r="Q375" s="517">
        <v>11059291.83</v>
      </c>
      <c r="R375" s="517"/>
    </row>
    <row r="376" spans="2:18" ht="34.5" customHeight="1" x14ac:dyDescent="0.25">
      <c r="B376" s="515" t="s">
        <v>830</v>
      </c>
      <c r="C376" s="515"/>
      <c r="D376" s="515"/>
      <c r="E376" s="515"/>
      <c r="F376" s="515"/>
      <c r="G376" s="515"/>
      <c r="H376" s="553" t="s">
        <v>482</v>
      </c>
      <c r="I376" s="554"/>
      <c r="J376" s="554"/>
      <c r="K376" s="555"/>
      <c r="L376" s="371" t="s">
        <v>223</v>
      </c>
      <c r="M376" s="372" t="s">
        <v>213</v>
      </c>
      <c r="N376" s="516" t="s">
        <v>577</v>
      </c>
      <c r="O376" s="516"/>
      <c r="P376" s="371" t="s">
        <v>739</v>
      </c>
      <c r="Q376" s="517">
        <v>11059291.83</v>
      </c>
      <c r="R376" s="517"/>
    </row>
    <row r="377" spans="2:18" ht="15" customHeight="1" x14ac:dyDescent="0.25">
      <c r="B377" s="515" t="s">
        <v>965</v>
      </c>
      <c r="C377" s="515"/>
      <c r="D377" s="515"/>
      <c r="E377" s="515"/>
      <c r="F377" s="515"/>
      <c r="G377" s="515"/>
      <c r="H377" s="553" t="s">
        <v>482</v>
      </c>
      <c r="I377" s="554"/>
      <c r="J377" s="554"/>
      <c r="K377" s="555"/>
      <c r="L377" s="371" t="s">
        <v>223</v>
      </c>
      <c r="M377" s="372" t="s">
        <v>213</v>
      </c>
      <c r="N377" s="516" t="s">
        <v>966</v>
      </c>
      <c r="O377" s="516"/>
      <c r="P377" s="371"/>
      <c r="Q377" s="517">
        <v>4528804.21</v>
      </c>
      <c r="R377" s="517"/>
    </row>
    <row r="378" spans="2:18" ht="79.5" customHeight="1" x14ac:dyDescent="0.25">
      <c r="B378" s="515" t="s">
        <v>967</v>
      </c>
      <c r="C378" s="515"/>
      <c r="D378" s="515"/>
      <c r="E378" s="515"/>
      <c r="F378" s="515"/>
      <c r="G378" s="515"/>
      <c r="H378" s="553" t="s">
        <v>482</v>
      </c>
      <c r="I378" s="554"/>
      <c r="J378" s="554"/>
      <c r="K378" s="555"/>
      <c r="L378" s="371" t="s">
        <v>223</v>
      </c>
      <c r="M378" s="372" t="s">
        <v>213</v>
      </c>
      <c r="N378" s="516" t="s">
        <v>968</v>
      </c>
      <c r="O378" s="516"/>
      <c r="P378" s="364"/>
      <c r="Q378" s="517">
        <v>4528804.21</v>
      </c>
      <c r="R378" s="517"/>
    </row>
    <row r="379" spans="2:18" ht="34.5" customHeight="1" x14ac:dyDescent="0.25">
      <c r="B379" s="515" t="s">
        <v>830</v>
      </c>
      <c r="C379" s="515"/>
      <c r="D379" s="515"/>
      <c r="E379" s="515"/>
      <c r="F379" s="515"/>
      <c r="G379" s="515"/>
      <c r="H379" s="553" t="s">
        <v>482</v>
      </c>
      <c r="I379" s="554"/>
      <c r="J379" s="554"/>
      <c r="K379" s="555"/>
      <c r="L379" s="371" t="s">
        <v>223</v>
      </c>
      <c r="M379" s="372" t="s">
        <v>213</v>
      </c>
      <c r="N379" s="516" t="s">
        <v>968</v>
      </c>
      <c r="O379" s="516"/>
      <c r="P379" s="371" t="s">
        <v>739</v>
      </c>
      <c r="Q379" s="517">
        <v>4528804.21</v>
      </c>
      <c r="R379" s="517"/>
    </row>
    <row r="380" spans="2:18" ht="15" customHeight="1" x14ac:dyDescent="0.25">
      <c r="B380" s="515" t="s">
        <v>969</v>
      </c>
      <c r="C380" s="515"/>
      <c r="D380" s="515"/>
      <c r="E380" s="515"/>
      <c r="F380" s="515"/>
      <c r="G380" s="515"/>
      <c r="H380" s="553" t="s">
        <v>482</v>
      </c>
      <c r="I380" s="554"/>
      <c r="J380" s="554"/>
      <c r="K380" s="555"/>
      <c r="L380" s="371" t="s">
        <v>223</v>
      </c>
      <c r="M380" s="372" t="s">
        <v>213</v>
      </c>
      <c r="N380" s="516" t="s">
        <v>970</v>
      </c>
      <c r="O380" s="516"/>
      <c r="P380" s="371"/>
      <c r="Q380" s="517">
        <v>7152608.4299999997</v>
      </c>
      <c r="R380" s="517"/>
    </row>
    <row r="381" spans="2:18" ht="45.75" customHeight="1" x14ac:dyDescent="0.25">
      <c r="B381" s="515" t="s">
        <v>971</v>
      </c>
      <c r="C381" s="515"/>
      <c r="D381" s="515"/>
      <c r="E381" s="515"/>
      <c r="F381" s="515"/>
      <c r="G381" s="515"/>
      <c r="H381" s="553" t="s">
        <v>482</v>
      </c>
      <c r="I381" s="554"/>
      <c r="J381" s="554"/>
      <c r="K381" s="555"/>
      <c r="L381" s="371" t="s">
        <v>223</v>
      </c>
      <c r="M381" s="372" t="s">
        <v>213</v>
      </c>
      <c r="N381" s="516" t="s">
        <v>972</v>
      </c>
      <c r="O381" s="516"/>
      <c r="P381" s="364"/>
      <c r="Q381" s="517">
        <v>7152608.4299999997</v>
      </c>
      <c r="R381" s="517"/>
    </row>
    <row r="382" spans="2:18" ht="34.5" customHeight="1" x14ac:dyDescent="0.25">
      <c r="B382" s="515" t="s">
        <v>830</v>
      </c>
      <c r="C382" s="515"/>
      <c r="D382" s="515"/>
      <c r="E382" s="515"/>
      <c r="F382" s="515"/>
      <c r="G382" s="515"/>
      <c r="H382" s="553" t="s">
        <v>482</v>
      </c>
      <c r="I382" s="554"/>
      <c r="J382" s="554"/>
      <c r="K382" s="555"/>
      <c r="L382" s="371" t="s">
        <v>223</v>
      </c>
      <c r="M382" s="372" t="s">
        <v>213</v>
      </c>
      <c r="N382" s="516" t="s">
        <v>972</v>
      </c>
      <c r="O382" s="516"/>
      <c r="P382" s="371" t="s">
        <v>739</v>
      </c>
      <c r="Q382" s="517">
        <v>7152608.4299999997</v>
      </c>
      <c r="R382" s="517"/>
    </row>
    <row r="383" spans="2:18" ht="57" customHeight="1" x14ac:dyDescent="0.25">
      <c r="B383" s="515" t="s">
        <v>973</v>
      </c>
      <c r="C383" s="515"/>
      <c r="D383" s="515"/>
      <c r="E383" s="515"/>
      <c r="F383" s="515"/>
      <c r="G383" s="515"/>
      <c r="H383" s="553" t="s">
        <v>482</v>
      </c>
      <c r="I383" s="554"/>
      <c r="J383" s="554"/>
      <c r="K383" s="555"/>
      <c r="L383" s="371" t="s">
        <v>223</v>
      </c>
      <c r="M383" s="372" t="s">
        <v>213</v>
      </c>
      <c r="N383" s="516" t="s">
        <v>974</v>
      </c>
      <c r="O383" s="516"/>
      <c r="P383" s="371"/>
      <c r="Q383" s="517">
        <v>2212168.4500000002</v>
      </c>
      <c r="R383" s="517"/>
    </row>
    <row r="384" spans="2:18" ht="57" customHeight="1" x14ac:dyDescent="0.25">
      <c r="B384" s="515" t="s">
        <v>973</v>
      </c>
      <c r="C384" s="515"/>
      <c r="D384" s="515"/>
      <c r="E384" s="515"/>
      <c r="F384" s="515"/>
      <c r="G384" s="515"/>
      <c r="H384" s="553" t="s">
        <v>482</v>
      </c>
      <c r="I384" s="554"/>
      <c r="J384" s="554"/>
      <c r="K384" s="555"/>
      <c r="L384" s="371" t="s">
        <v>223</v>
      </c>
      <c r="M384" s="372" t="s">
        <v>213</v>
      </c>
      <c r="N384" s="516" t="s">
        <v>975</v>
      </c>
      <c r="O384" s="516"/>
      <c r="P384" s="364"/>
      <c r="Q384" s="517">
        <v>2212168.4500000002</v>
      </c>
      <c r="R384" s="517"/>
    </row>
    <row r="385" spans="2:18" ht="23.25" customHeight="1" x14ac:dyDescent="0.25">
      <c r="B385" s="515" t="s">
        <v>845</v>
      </c>
      <c r="C385" s="515"/>
      <c r="D385" s="515"/>
      <c r="E385" s="515"/>
      <c r="F385" s="515"/>
      <c r="G385" s="515"/>
      <c r="H385" s="553" t="s">
        <v>482</v>
      </c>
      <c r="I385" s="554"/>
      <c r="J385" s="554"/>
      <c r="K385" s="555"/>
      <c r="L385" s="371" t="s">
        <v>223</v>
      </c>
      <c r="M385" s="372" t="s">
        <v>213</v>
      </c>
      <c r="N385" s="516" t="s">
        <v>975</v>
      </c>
      <c r="O385" s="516"/>
      <c r="P385" s="371" t="s">
        <v>846</v>
      </c>
      <c r="Q385" s="517">
        <v>2212168.4500000002</v>
      </c>
      <c r="R385" s="517"/>
    </row>
    <row r="386" spans="2:18" ht="15" customHeight="1" x14ac:dyDescent="0.25">
      <c r="B386" s="515" t="s">
        <v>839</v>
      </c>
      <c r="C386" s="515"/>
      <c r="D386" s="515"/>
      <c r="E386" s="515"/>
      <c r="F386" s="515"/>
      <c r="G386" s="515"/>
      <c r="H386" s="553" t="s">
        <v>482</v>
      </c>
      <c r="I386" s="554"/>
      <c r="J386" s="554"/>
      <c r="K386" s="555"/>
      <c r="L386" s="371" t="s">
        <v>223</v>
      </c>
      <c r="M386" s="372" t="s">
        <v>213</v>
      </c>
      <c r="N386" s="516" t="s">
        <v>840</v>
      </c>
      <c r="O386" s="516"/>
      <c r="P386" s="371"/>
      <c r="Q386" s="517">
        <v>2000000</v>
      </c>
      <c r="R386" s="517"/>
    </row>
    <row r="387" spans="2:18" ht="23.25" customHeight="1" x14ac:dyDescent="0.25">
      <c r="B387" s="515" t="s">
        <v>841</v>
      </c>
      <c r="C387" s="515"/>
      <c r="D387" s="515"/>
      <c r="E387" s="515"/>
      <c r="F387" s="515"/>
      <c r="G387" s="515"/>
      <c r="H387" s="553" t="s">
        <v>482</v>
      </c>
      <c r="I387" s="554"/>
      <c r="J387" s="554"/>
      <c r="K387" s="555"/>
      <c r="L387" s="371" t="s">
        <v>223</v>
      </c>
      <c r="M387" s="372" t="s">
        <v>213</v>
      </c>
      <c r="N387" s="516" t="s">
        <v>842</v>
      </c>
      <c r="O387" s="516"/>
      <c r="P387" s="371"/>
      <c r="Q387" s="517">
        <v>2000000</v>
      </c>
      <c r="R387" s="517"/>
    </row>
    <row r="388" spans="2:18" ht="34.5" customHeight="1" x14ac:dyDescent="0.25">
      <c r="B388" s="515" t="s">
        <v>1096</v>
      </c>
      <c r="C388" s="515"/>
      <c r="D388" s="515"/>
      <c r="E388" s="515"/>
      <c r="F388" s="515"/>
      <c r="G388" s="515"/>
      <c r="H388" s="553" t="s">
        <v>482</v>
      </c>
      <c r="I388" s="554"/>
      <c r="J388" s="554"/>
      <c r="K388" s="555"/>
      <c r="L388" s="371" t="s">
        <v>223</v>
      </c>
      <c r="M388" s="372" t="s">
        <v>213</v>
      </c>
      <c r="N388" s="516" t="s">
        <v>1097</v>
      </c>
      <c r="O388" s="516"/>
      <c r="P388" s="364"/>
      <c r="Q388" s="517">
        <v>2000000</v>
      </c>
      <c r="R388" s="517"/>
    </row>
    <row r="389" spans="2:18" ht="34.5" customHeight="1" x14ac:dyDescent="0.25">
      <c r="B389" s="515" t="s">
        <v>830</v>
      </c>
      <c r="C389" s="515"/>
      <c r="D389" s="515"/>
      <c r="E389" s="515"/>
      <c r="F389" s="515"/>
      <c r="G389" s="515"/>
      <c r="H389" s="553" t="s">
        <v>482</v>
      </c>
      <c r="I389" s="554"/>
      <c r="J389" s="554"/>
      <c r="K389" s="555"/>
      <c r="L389" s="371" t="s">
        <v>223</v>
      </c>
      <c r="M389" s="372" t="s">
        <v>213</v>
      </c>
      <c r="N389" s="516" t="s">
        <v>1097</v>
      </c>
      <c r="O389" s="516"/>
      <c r="P389" s="371" t="s">
        <v>739</v>
      </c>
      <c r="Q389" s="517">
        <v>2000000</v>
      </c>
      <c r="R389" s="517"/>
    </row>
    <row r="390" spans="2:18" ht="15" customHeight="1" x14ac:dyDescent="0.25">
      <c r="B390" s="515" t="s">
        <v>580</v>
      </c>
      <c r="C390" s="515"/>
      <c r="D390" s="515"/>
      <c r="E390" s="515"/>
      <c r="F390" s="515"/>
      <c r="G390" s="515"/>
      <c r="H390" s="553" t="s">
        <v>482</v>
      </c>
      <c r="I390" s="554"/>
      <c r="J390" s="554"/>
      <c r="K390" s="555"/>
      <c r="L390" s="371" t="s">
        <v>223</v>
      </c>
      <c r="M390" s="372" t="s">
        <v>215</v>
      </c>
      <c r="N390" s="516"/>
      <c r="O390" s="516"/>
      <c r="P390" s="371"/>
      <c r="Q390" s="517">
        <v>89288601.430000007</v>
      </c>
      <c r="R390" s="517"/>
    </row>
    <row r="391" spans="2:18" ht="23.25" customHeight="1" x14ac:dyDescent="0.25">
      <c r="B391" s="515" t="s">
        <v>833</v>
      </c>
      <c r="C391" s="515"/>
      <c r="D391" s="515"/>
      <c r="E391" s="515"/>
      <c r="F391" s="515"/>
      <c r="G391" s="515"/>
      <c r="H391" s="553" t="s">
        <v>482</v>
      </c>
      <c r="I391" s="554"/>
      <c r="J391" s="554"/>
      <c r="K391" s="555"/>
      <c r="L391" s="371" t="s">
        <v>223</v>
      </c>
      <c r="M391" s="372" t="s">
        <v>215</v>
      </c>
      <c r="N391" s="516" t="s">
        <v>834</v>
      </c>
      <c r="O391" s="516"/>
      <c r="P391" s="371"/>
      <c r="Q391" s="517">
        <v>89263601.430000007</v>
      </c>
      <c r="R391" s="517"/>
    </row>
    <row r="392" spans="2:18" ht="34.5" customHeight="1" x14ac:dyDescent="0.25">
      <c r="B392" s="515" t="s">
        <v>950</v>
      </c>
      <c r="C392" s="515"/>
      <c r="D392" s="515"/>
      <c r="E392" s="515"/>
      <c r="F392" s="515"/>
      <c r="G392" s="515"/>
      <c r="H392" s="553" t="s">
        <v>482</v>
      </c>
      <c r="I392" s="554"/>
      <c r="J392" s="554"/>
      <c r="K392" s="555"/>
      <c r="L392" s="371" t="s">
        <v>223</v>
      </c>
      <c r="M392" s="372" t="s">
        <v>215</v>
      </c>
      <c r="N392" s="516" t="s">
        <v>951</v>
      </c>
      <c r="O392" s="516"/>
      <c r="P392" s="371"/>
      <c r="Q392" s="517">
        <v>117120</v>
      </c>
      <c r="R392" s="517"/>
    </row>
    <row r="393" spans="2:18" ht="79.5" customHeight="1" x14ac:dyDescent="0.25">
      <c r="B393" s="515" t="s">
        <v>560</v>
      </c>
      <c r="C393" s="515"/>
      <c r="D393" s="515"/>
      <c r="E393" s="515"/>
      <c r="F393" s="515"/>
      <c r="G393" s="515"/>
      <c r="H393" s="553" t="s">
        <v>482</v>
      </c>
      <c r="I393" s="554"/>
      <c r="J393" s="554"/>
      <c r="K393" s="555"/>
      <c r="L393" s="371" t="s">
        <v>223</v>
      </c>
      <c r="M393" s="372" t="s">
        <v>215</v>
      </c>
      <c r="N393" s="516" t="s">
        <v>561</v>
      </c>
      <c r="O393" s="516"/>
      <c r="P393" s="364"/>
      <c r="Q393" s="517">
        <v>117120</v>
      </c>
      <c r="R393" s="517"/>
    </row>
    <row r="394" spans="2:18" ht="23.25" customHeight="1" x14ac:dyDescent="0.25">
      <c r="B394" s="515" t="s">
        <v>845</v>
      </c>
      <c r="C394" s="515"/>
      <c r="D394" s="515"/>
      <c r="E394" s="515"/>
      <c r="F394" s="515"/>
      <c r="G394" s="515"/>
      <c r="H394" s="553" t="s">
        <v>482</v>
      </c>
      <c r="I394" s="554"/>
      <c r="J394" s="554"/>
      <c r="K394" s="555"/>
      <c r="L394" s="371" t="s">
        <v>223</v>
      </c>
      <c r="M394" s="372" t="s">
        <v>215</v>
      </c>
      <c r="N394" s="516" t="s">
        <v>561</v>
      </c>
      <c r="O394" s="516"/>
      <c r="P394" s="371" t="s">
        <v>846</v>
      </c>
      <c r="Q394" s="517">
        <v>117120</v>
      </c>
      <c r="R394" s="517"/>
    </row>
    <row r="395" spans="2:18" ht="23.25" customHeight="1" x14ac:dyDescent="0.25">
      <c r="B395" s="515" t="s">
        <v>835</v>
      </c>
      <c r="C395" s="515"/>
      <c r="D395" s="515"/>
      <c r="E395" s="515"/>
      <c r="F395" s="515"/>
      <c r="G395" s="515"/>
      <c r="H395" s="553" t="s">
        <v>482</v>
      </c>
      <c r="I395" s="554"/>
      <c r="J395" s="554"/>
      <c r="K395" s="555"/>
      <c r="L395" s="371" t="s">
        <v>223</v>
      </c>
      <c r="M395" s="372" t="s">
        <v>215</v>
      </c>
      <c r="N395" s="516" t="s">
        <v>836</v>
      </c>
      <c r="O395" s="516"/>
      <c r="P395" s="371"/>
      <c r="Q395" s="517">
        <v>4376361.72</v>
      </c>
      <c r="R395" s="517"/>
    </row>
    <row r="396" spans="2:18" ht="79.5" customHeight="1" x14ac:dyDescent="0.25">
      <c r="B396" s="515" t="s">
        <v>568</v>
      </c>
      <c r="C396" s="515"/>
      <c r="D396" s="515"/>
      <c r="E396" s="515"/>
      <c r="F396" s="515"/>
      <c r="G396" s="515"/>
      <c r="H396" s="553" t="s">
        <v>482</v>
      </c>
      <c r="I396" s="554"/>
      <c r="J396" s="554"/>
      <c r="K396" s="555"/>
      <c r="L396" s="371" t="s">
        <v>223</v>
      </c>
      <c r="M396" s="372" t="s">
        <v>215</v>
      </c>
      <c r="N396" s="516" t="s">
        <v>569</v>
      </c>
      <c r="O396" s="516"/>
      <c r="P396" s="364"/>
      <c r="Q396" s="517">
        <v>34.93</v>
      </c>
      <c r="R396" s="517"/>
    </row>
    <row r="397" spans="2:18" ht="15" customHeight="1" x14ac:dyDescent="0.25">
      <c r="B397" s="515" t="s">
        <v>831</v>
      </c>
      <c r="C397" s="515"/>
      <c r="D397" s="515"/>
      <c r="E397" s="515"/>
      <c r="F397" s="515"/>
      <c r="G397" s="515"/>
      <c r="H397" s="553" t="s">
        <v>482</v>
      </c>
      <c r="I397" s="554"/>
      <c r="J397" s="554"/>
      <c r="K397" s="555"/>
      <c r="L397" s="371" t="s">
        <v>223</v>
      </c>
      <c r="M397" s="372" t="s">
        <v>215</v>
      </c>
      <c r="N397" s="516" t="s">
        <v>569</v>
      </c>
      <c r="O397" s="516"/>
      <c r="P397" s="371" t="s">
        <v>822</v>
      </c>
      <c r="Q397" s="517">
        <v>34.93</v>
      </c>
      <c r="R397" s="517"/>
    </row>
    <row r="398" spans="2:18" ht="90.75" customHeight="1" x14ac:dyDescent="0.25">
      <c r="B398" s="515" t="s">
        <v>574</v>
      </c>
      <c r="C398" s="515"/>
      <c r="D398" s="515"/>
      <c r="E398" s="515"/>
      <c r="F398" s="515"/>
      <c r="G398" s="515"/>
      <c r="H398" s="553" t="s">
        <v>482</v>
      </c>
      <c r="I398" s="554"/>
      <c r="J398" s="554"/>
      <c r="K398" s="555"/>
      <c r="L398" s="371" t="s">
        <v>223</v>
      </c>
      <c r="M398" s="372" t="s">
        <v>215</v>
      </c>
      <c r="N398" s="516" t="s">
        <v>575</v>
      </c>
      <c r="O398" s="516"/>
      <c r="P398" s="364"/>
      <c r="Q398" s="517">
        <v>50750</v>
      </c>
      <c r="R398" s="517"/>
    </row>
    <row r="399" spans="2:18" ht="23.25" customHeight="1" x14ac:dyDescent="0.25">
      <c r="B399" s="515" t="s">
        <v>845</v>
      </c>
      <c r="C399" s="515"/>
      <c r="D399" s="515"/>
      <c r="E399" s="515"/>
      <c r="F399" s="515"/>
      <c r="G399" s="515"/>
      <c r="H399" s="553" t="s">
        <v>482</v>
      </c>
      <c r="I399" s="554"/>
      <c r="J399" s="554"/>
      <c r="K399" s="555"/>
      <c r="L399" s="371" t="s">
        <v>223</v>
      </c>
      <c r="M399" s="372" t="s">
        <v>215</v>
      </c>
      <c r="N399" s="516" t="s">
        <v>575</v>
      </c>
      <c r="O399" s="516"/>
      <c r="P399" s="371" t="s">
        <v>846</v>
      </c>
      <c r="Q399" s="517">
        <v>32550</v>
      </c>
      <c r="R399" s="517"/>
    </row>
    <row r="400" spans="2:18" ht="23.25" customHeight="1" x14ac:dyDescent="0.25">
      <c r="B400" s="515" t="s">
        <v>848</v>
      </c>
      <c r="C400" s="515"/>
      <c r="D400" s="515"/>
      <c r="E400" s="515"/>
      <c r="F400" s="515"/>
      <c r="G400" s="515"/>
      <c r="H400" s="553" t="s">
        <v>482</v>
      </c>
      <c r="I400" s="554"/>
      <c r="J400" s="554"/>
      <c r="K400" s="555"/>
      <c r="L400" s="371" t="s">
        <v>223</v>
      </c>
      <c r="M400" s="372" t="s">
        <v>215</v>
      </c>
      <c r="N400" s="516" t="s">
        <v>575</v>
      </c>
      <c r="O400" s="516"/>
      <c r="P400" s="371" t="s">
        <v>849</v>
      </c>
      <c r="Q400" s="517">
        <v>18200</v>
      </c>
      <c r="R400" s="517"/>
    </row>
    <row r="401" spans="2:18" ht="135.75" customHeight="1" x14ac:dyDescent="0.25">
      <c r="B401" s="515" t="s">
        <v>958</v>
      </c>
      <c r="C401" s="515"/>
      <c r="D401" s="515"/>
      <c r="E401" s="515"/>
      <c r="F401" s="515"/>
      <c r="G401" s="515"/>
      <c r="H401" s="553" t="s">
        <v>482</v>
      </c>
      <c r="I401" s="554"/>
      <c r="J401" s="554"/>
      <c r="K401" s="555"/>
      <c r="L401" s="371" t="s">
        <v>223</v>
      </c>
      <c r="M401" s="372" t="s">
        <v>215</v>
      </c>
      <c r="N401" s="516" t="s">
        <v>576</v>
      </c>
      <c r="O401" s="516"/>
      <c r="P401" s="364"/>
      <c r="Q401" s="517">
        <v>4325576.79</v>
      </c>
      <c r="R401" s="517"/>
    </row>
    <row r="402" spans="2:18" ht="23.25" customHeight="1" x14ac:dyDescent="0.25">
      <c r="B402" s="515" t="s">
        <v>845</v>
      </c>
      <c r="C402" s="515"/>
      <c r="D402" s="515"/>
      <c r="E402" s="515"/>
      <c r="F402" s="515"/>
      <c r="G402" s="515"/>
      <c r="H402" s="553" t="s">
        <v>482</v>
      </c>
      <c r="I402" s="554"/>
      <c r="J402" s="554"/>
      <c r="K402" s="555"/>
      <c r="L402" s="371" t="s">
        <v>223</v>
      </c>
      <c r="M402" s="372" t="s">
        <v>215</v>
      </c>
      <c r="N402" s="516" t="s">
        <v>576</v>
      </c>
      <c r="O402" s="516"/>
      <c r="P402" s="371" t="s">
        <v>846</v>
      </c>
      <c r="Q402" s="517">
        <v>3976042.18</v>
      </c>
      <c r="R402" s="517"/>
    </row>
    <row r="403" spans="2:18" ht="34.5" customHeight="1" x14ac:dyDescent="0.25">
      <c r="B403" s="515" t="s">
        <v>830</v>
      </c>
      <c r="C403" s="515"/>
      <c r="D403" s="515"/>
      <c r="E403" s="515"/>
      <c r="F403" s="515"/>
      <c r="G403" s="515"/>
      <c r="H403" s="553" t="s">
        <v>482</v>
      </c>
      <c r="I403" s="554"/>
      <c r="J403" s="554"/>
      <c r="K403" s="555"/>
      <c r="L403" s="371" t="s">
        <v>223</v>
      </c>
      <c r="M403" s="372" t="s">
        <v>215</v>
      </c>
      <c r="N403" s="516" t="s">
        <v>576</v>
      </c>
      <c r="O403" s="516"/>
      <c r="P403" s="371" t="s">
        <v>739</v>
      </c>
      <c r="Q403" s="517">
        <v>349534.61</v>
      </c>
      <c r="R403" s="517"/>
    </row>
    <row r="404" spans="2:18" ht="34.5" customHeight="1" x14ac:dyDescent="0.25">
      <c r="B404" s="515" t="s">
        <v>976</v>
      </c>
      <c r="C404" s="515"/>
      <c r="D404" s="515"/>
      <c r="E404" s="515"/>
      <c r="F404" s="515"/>
      <c r="G404" s="515"/>
      <c r="H404" s="553" t="s">
        <v>482</v>
      </c>
      <c r="I404" s="554"/>
      <c r="J404" s="554"/>
      <c r="K404" s="555"/>
      <c r="L404" s="371" t="s">
        <v>223</v>
      </c>
      <c r="M404" s="372" t="s">
        <v>215</v>
      </c>
      <c r="N404" s="516" t="s">
        <v>977</v>
      </c>
      <c r="O404" s="516"/>
      <c r="P404" s="371"/>
      <c r="Q404" s="517">
        <v>84770119.709999993</v>
      </c>
      <c r="R404" s="517"/>
    </row>
    <row r="405" spans="2:18" ht="68.25" customHeight="1" x14ac:dyDescent="0.25">
      <c r="B405" s="515" t="s">
        <v>581</v>
      </c>
      <c r="C405" s="515"/>
      <c r="D405" s="515"/>
      <c r="E405" s="515"/>
      <c r="F405" s="515"/>
      <c r="G405" s="515"/>
      <c r="H405" s="553" t="s">
        <v>482</v>
      </c>
      <c r="I405" s="554"/>
      <c r="J405" s="554"/>
      <c r="K405" s="555"/>
      <c r="L405" s="371" t="s">
        <v>223</v>
      </c>
      <c r="M405" s="372" t="s">
        <v>215</v>
      </c>
      <c r="N405" s="516" t="s">
        <v>582</v>
      </c>
      <c r="O405" s="516"/>
      <c r="P405" s="364"/>
      <c r="Q405" s="517">
        <v>58552386.270000003</v>
      </c>
      <c r="R405" s="517"/>
    </row>
    <row r="406" spans="2:18" ht="23.25" customHeight="1" x14ac:dyDescent="0.25">
      <c r="B406" s="515" t="s">
        <v>845</v>
      </c>
      <c r="C406" s="515"/>
      <c r="D406" s="515"/>
      <c r="E406" s="515"/>
      <c r="F406" s="515"/>
      <c r="G406" s="515"/>
      <c r="H406" s="553" t="s">
        <v>482</v>
      </c>
      <c r="I406" s="554"/>
      <c r="J406" s="554"/>
      <c r="K406" s="555"/>
      <c r="L406" s="371" t="s">
        <v>223</v>
      </c>
      <c r="M406" s="372" t="s">
        <v>215</v>
      </c>
      <c r="N406" s="516" t="s">
        <v>582</v>
      </c>
      <c r="O406" s="516"/>
      <c r="P406" s="371" t="s">
        <v>846</v>
      </c>
      <c r="Q406" s="517">
        <v>53050129.270000003</v>
      </c>
      <c r="R406" s="517"/>
    </row>
    <row r="407" spans="2:18" ht="34.5" customHeight="1" x14ac:dyDescent="0.25">
      <c r="B407" s="515" t="s">
        <v>830</v>
      </c>
      <c r="C407" s="515"/>
      <c r="D407" s="515"/>
      <c r="E407" s="515"/>
      <c r="F407" s="515"/>
      <c r="G407" s="515"/>
      <c r="H407" s="553" t="s">
        <v>482</v>
      </c>
      <c r="I407" s="554"/>
      <c r="J407" s="554"/>
      <c r="K407" s="555"/>
      <c r="L407" s="371" t="s">
        <v>223</v>
      </c>
      <c r="M407" s="372" t="s">
        <v>215</v>
      </c>
      <c r="N407" s="516" t="s">
        <v>582</v>
      </c>
      <c r="O407" s="516"/>
      <c r="P407" s="371" t="s">
        <v>739</v>
      </c>
      <c r="Q407" s="517">
        <v>5405257</v>
      </c>
      <c r="R407" s="517"/>
    </row>
    <row r="408" spans="2:18" ht="15" customHeight="1" x14ac:dyDescent="0.25">
      <c r="B408" s="515" t="s">
        <v>831</v>
      </c>
      <c r="C408" s="515"/>
      <c r="D408" s="515"/>
      <c r="E408" s="515"/>
      <c r="F408" s="515"/>
      <c r="G408" s="515"/>
      <c r="H408" s="553" t="s">
        <v>482</v>
      </c>
      <c r="I408" s="554"/>
      <c r="J408" s="554"/>
      <c r="K408" s="555"/>
      <c r="L408" s="371" t="s">
        <v>223</v>
      </c>
      <c r="M408" s="372" t="s">
        <v>215</v>
      </c>
      <c r="N408" s="516" t="s">
        <v>582</v>
      </c>
      <c r="O408" s="516"/>
      <c r="P408" s="371" t="s">
        <v>822</v>
      </c>
      <c r="Q408" s="517">
        <v>97000</v>
      </c>
      <c r="R408" s="517"/>
    </row>
    <row r="409" spans="2:18" ht="68.25" customHeight="1" x14ac:dyDescent="0.25">
      <c r="B409" s="515" t="s">
        <v>978</v>
      </c>
      <c r="C409" s="515"/>
      <c r="D409" s="515"/>
      <c r="E409" s="515"/>
      <c r="F409" s="515"/>
      <c r="G409" s="515"/>
      <c r="H409" s="553" t="s">
        <v>482</v>
      </c>
      <c r="I409" s="554"/>
      <c r="J409" s="554"/>
      <c r="K409" s="555"/>
      <c r="L409" s="371" t="s">
        <v>223</v>
      </c>
      <c r="M409" s="372" t="s">
        <v>215</v>
      </c>
      <c r="N409" s="516" t="s">
        <v>979</v>
      </c>
      <c r="O409" s="516"/>
      <c r="P409" s="364"/>
      <c r="Q409" s="517">
        <v>300000</v>
      </c>
      <c r="R409" s="517"/>
    </row>
    <row r="410" spans="2:18" ht="34.5" customHeight="1" x14ac:dyDescent="0.25">
      <c r="B410" s="515" t="s">
        <v>830</v>
      </c>
      <c r="C410" s="515"/>
      <c r="D410" s="515"/>
      <c r="E410" s="515"/>
      <c r="F410" s="515"/>
      <c r="G410" s="515"/>
      <c r="H410" s="553" t="s">
        <v>482</v>
      </c>
      <c r="I410" s="554"/>
      <c r="J410" s="554"/>
      <c r="K410" s="555"/>
      <c r="L410" s="371" t="s">
        <v>223</v>
      </c>
      <c r="M410" s="372" t="s">
        <v>215</v>
      </c>
      <c r="N410" s="516" t="s">
        <v>979</v>
      </c>
      <c r="O410" s="516"/>
      <c r="P410" s="371" t="s">
        <v>739</v>
      </c>
      <c r="Q410" s="517">
        <v>300000</v>
      </c>
      <c r="R410" s="517"/>
    </row>
    <row r="411" spans="2:18" ht="90.75" customHeight="1" x14ac:dyDescent="0.25">
      <c r="B411" s="515" t="s">
        <v>578</v>
      </c>
      <c r="C411" s="515"/>
      <c r="D411" s="515"/>
      <c r="E411" s="515"/>
      <c r="F411" s="515"/>
      <c r="G411" s="515"/>
      <c r="H411" s="553" t="s">
        <v>482</v>
      </c>
      <c r="I411" s="554"/>
      <c r="J411" s="554"/>
      <c r="K411" s="555"/>
      <c r="L411" s="371" t="s">
        <v>223</v>
      </c>
      <c r="M411" s="372" t="s">
        <v>215</v>
      </c>
      <c r="N411" s="516" t="s">
        <v>579</v>
      </c>
      <c r="O411" s="516"/>
      <c r="P411" s="364"/>
      <c r="Q411" s="517">
        <v>3627072.1</v>
      </c>
      <c r="R411" s="517"/>
    </row>
    <row r="412" spans="2:18" ht="23.25" customHeight="1" x14ac:dyDescent="0.25">
      <c r="B412" s="515" t="s">
        <v>845</v>
      </c>
      <c r="C412" s="515"/>
      <c r="D412" s="515"/>
      <c r="E412" s="515"/>
      <c r="F412" s="515"/>
      <c r="G412" s="515"/>
      <c r="H412" s="553" t="s">
        <v>482</v>
      </c>
      <c r="I412" s="554"/>
      <c r="J412" s="554"/>
      <c r="K412" s="555"/>
      <c r="L412" s="371" t="s">
        <v>223</v>
      </c>
      <c r="M412" s="372" t="s">
        <v>215</v>
      </c>
      <c r="N412" s="516" t="s">
        <v>579</v>
      </c>
      <c r="O412" s="516"/>
      <c r="P412" s="371" t="s">
        <v>846</v>
      </c>
      <c r="Q412" s="517">
        <v>2449967.17</v>
      </c>
      <c r="R412" s="517"/>
    </row>
    <row r="413" spans="2:18" ht="23.25" customHeight="1" x14ac:dyDescent="0.25">
      <c r="B413" s="515" t="s">
        <v>848</v>
      </c>
      <c r="C413" s="515"/>
      <c r="D413" s="515"/>
      <c r="E413" s="515"/>
      <c r="F413" s="515"/>
      <c r="G413" s="515"/>
      <c r="H413" s="553" t="s">
        <v>482</v>
      </c>
      <c r="I413" s="554"/>
      <c r="J413" s="554"/>
      <c r="K413" s="555"/>
      <c r="L413" s="371" t="s">
        <v>223</v>
      </c>
      <c r="M413" s="372" t="s">
        <v>215</v>
      </c>
      <c r="N413" s="516" t="s">
        <v>579</v>
      </c>
      <c r="O413" s="516"/>
      <c r="P413" s="371" t="s">
        <v>849</v>
      </c>
      <c r="Q413" s="517">
        <v>1177104.93</v>
      </c>
      <c r="R413" s="517"/>
    </row>
    <row r="414" spans="2:18" ht="15" customHeight="1" x14ac:dyDescent="0.25">
      <c r="B414" s="515" t="s">
        <v>980</v>
      </c>
      <c r="C414" s="515"/>
      <c r="D414" s="515"/>
      <c r="E414" s="515"/>
      <c r="F414" s="515"/>
      <c r="G414" s="515"/>
      <c r="H414" s="553" t="s">
        <v>482</v>
      </c>
      <c r="I414" s="554"/>
      <c r="J414" s="554"/>
      <c r="K414" s="555"/>
      <c r="L414" s="371" t="s">
        <v>223</v>
      </c>
      <c r="M414" s="372" t="s">
        <v>215</v>
      </c>
      <c r="N414" s="516" t="s">
        <v>980</v>
      </c>
      <c r="O414" s="516"/>
      <c r="P414" s="371"/>
      <c r="Q414" s="517">
        <v>22290661.34</v>
      </c>
      <c r="R414" s="517"/>
    </row>
    <row r="415" spans="2:18" ht="34.5" customHeight="1" x14ac:dyDescent="0.25">
      <c r="B415" s="515" t="s">
        <v>583</v>
      </c>
      <c r="C415" s="515"/>
      <c r="D415" s="515"/>
      <c r="E415" s="515"/>
      <c r="F415" s="515"/>
      <c r="G415" s="515"/>
      <c r="H415" s="553" t="s">
        <v>482</v>
      </c>
      <c r="I415" s="554"/>
      <c r="J415" s="554"/>
      <c r="K415" s="555"/>
      <c r="L415" s="371" t="s">
        <v>223</v>
      </c>
      <c r="M415" s="372" t="s">
        <v>215</v>
      </c>
      <c r="N415" s="516" t="s">
        <v>584</v>
      </c>
      <c r="O415" s="516"/>
      <c r="P415" s="364"/>
      <c r="Q415" s="517">
        <v>22290661.34</v>
      </c>
      <c r="R415" s="517"/>
    </row>
    <row r="416" spans="2:18" ht="23.25" customHeight="1" x14ac:dyDescent="0.25">
      <c r="B416" s="515" t="s">
        <v>845</v>
      </c>
      <c r="C416" s="515"/>
      <c r="D416" s="515"/>
      <c r="E416" s="515"/>
      <c r="F416" s="515"/>
      <c r="G416" s="515"/>
      <c r="H416" s="553" t="s">
        <v>482</v>
      </c>
      <c r="I416" s="554"/>
      <c r="J416" s="554"/>
      <c r="K416" s="555"/>
      <c r="L416" s="371" t="s">
        <v>223</v>
      </c>
      <c r="M416" s="372" t="s">
        <v>215</v>
      </c>
      <c r="N416" s="516" t="s">
        <v>584</v>
      </c>
      <c r="O416" s="516"/>
      <c r="P416" s="371" t="s">
        <v>846</v>
      </c>
      <c r="Q416" s="517">
        <v>19413824.140000001</v>
      </c>
      <c r="R416" s="517"/>
    </row>
    <row r="417" spans="2:18" ht="34.5" customHeight="1" x14ac:dyDescent="0.25">
      <c r="B417" s="515" t="s">
        <v>830</v>
      </c>
      <c r="C417" s="515"/>
      <c r="D417" s="515"/>
      <c r="E417" s="515"/>
      <c r="F417" s="515"/>
      <c r="G417" s="515"/>
      <c r="H417" s="553" t="s">
        <v>482</v>
      </c>
      <c r="I417" s="554"/>
      <c r="J417" s="554"/>
      <c r="K417" s="555"/>
      <c r="L417" s="371" t="s">
        <v>223</v>
      </c>
      <c r="M417" s="372" t="s">
        <v>215</v>
      </c>
      <c r="N417" s="516" t="s">
        <v>584</v>
      </c>
      <c r="O417" s="516"/>
      <c r="P417" s="371" t="s">
        <v>739</v>
      </c>
      <c r="Q417" s="517">
        <v>2856837.2</v>
      </c>
      <c r="R417" s="517"/>
    </row>
    <row r="418" spans="2:18" ht="15" customHeight="1" x14ac:dyDescent="0.25">
      <c r="B418" s="515" t="s">
        <v>831</v>
      </c>
      <c r="C418" s="515"/>
      <c r="D418" s="515"/>
      <c r="E418" s="515"/>
      <c r="F418" s="515"/>
      <c r="G418" s="515"/>
      <c r="H418" s="553" t="s">
        <v>482</v>
      </c>
      <c r="I418" s="554"/>
      <c r="J418" s="554"/>
      <c r="K418" s="555"/>
      <c r="L418" s="371" t="s">
        <v>223</v>
      </c>
      <c r="M418" s="372" t="s">
        <v>215</v>
      </c>
      <c r="N418" s="516" t="s">
        <v>584</v>
      </c>
      <c r="O418" s="516"/>
      <c r="P418" s="371" t="s">
        <v>822</v>
      </c>
      <c r="Q418" s="517">
        <v>20000</v>
      </c>
      <c r="R418" s="517"/>
    </row>
    <row r="419" spans="2:18" ht="34.5" customHeight="1" x14ac:dyDescent="0.25">
      <c r="B419" s="515" t="s">
        <v>991</v>
      </c>
      <c r="C419" s="515"/>
      <c r="D419" s="515"/>
      <c r="E419" s="515"/>
      <c r="F419" s="515"/>
      <c r="G419" s="515"/>
      <c r="H419" s="553" t="s">
        <v>482</v>
      </c>
      <c r="I419" s="554"/>
      <c r="J419" s="554"/>
      <c r="K419" s="555"/>
      <c r="L419" s="371" t="s">
        <v>223</v>
      </c>
      <c r="M419" s="372" t="s">
        <v>215</v>
      </c>
      <c r="N419" s="516" t="s">
        <v>992</v>
      </c>
      <c r="O419" s="516"/>
      <c r="P419" s="371"/>
      <c r="Q419" s="517">
        <v>25000</v>
      </c>
      <c r="R419" s="517"/>
    </row>
    <row r="420" spans="2:18" ht="34.5" customHeight="1" x14ac:dyDescent="0.25">
      <c r="B420" s="515" t="s">
        <v>993</v>
      </c>
      <c r="C420" s="515"/>
      <c r="D420" s="515"/>
      <c r="E420" s="515"/>
      <c r="F420" s="515"/>
      <c r="G420" s="515"/>
      <c r="H420" s="553" t="s">
        <v>482</v>
      </c>
      <c r="I420" s="554"/>
      <c r="J420" s="554"/>
      <c r="K420" s="555"/>
      <c r="L420" s="371" t="s">
        <v>223</v>
      </c>
      <c r="M420" s="372" t="s">
        <v>215</v>
      </c>
      <c r="N420" s="516" t="s">
        <v>994</v>
      </c>
      <c r="O420" s="516"/>
      <c r="P420" s="371"/>
      <c r="Q420" s="517">
        <v>25000</v>
      </c>
      <c r="R420" s="517"/>
    </row>
    <row r="421" spans="2:18" ht="68.25" customHeight="1" x14ac:dyDescent="0.25">
      <c r="B421" s="515" t="s">
        <v>995</v>
      </c>
      <c r="C421" s="515"/>
      <c r="D421" s="515"/>
      <c r="E421" s="515"/>
      <c r="F421" s="515"/>
      <c r="G421" s="515"/>
      <c r="H421" s="553" t="s">
        <v>482</v>
      </c>
      <c r="I421" s="554"/>
      <c r="J421" s="554"/>
      <c r="K421" s="555"/>
      <c r="L421" s="371" t="s">
        <v>223</v>
      </c>
      <c r="M421" s="372" t="s">
        <v>215</v>
      </c>
      <c r="N421" s="516" t="s">
        <v>611</v>
      </c>
      <c r="O421" s="516"/>
      <c r="P421" s="364"/>
      <c r="Q421" s="517">
        <v>25000</v>
      </c>
      <c r="R421" s="517"/>
    </row>
    <row r="422" spans="2:18" ht="15" customHeight="1" x14ac:dyDescent="0.25">
      <c r="B422" s="515" t="s">
        <v>1038</v>
      </c>
      <c r="C422" s="515"/>
      <c r="D422" s="515"/>
      <c r="E422" s="515"/>
      <c r="F422" s="515"/>
      <c r="G422" s="515"/>
      <c r="H422" s="553" t="s">
        <v>482</v>
      </c>
      <c r="I422" s="554"/>
      <c r="J422" s="554"/>
      <c r="K422" s="555"/>
      <c r="L422" s="371" t="s">
        <v>223</v>
      </c>
      <c r="M422" s="372" t="s">
        <v>215</v>
      </c>
      <c r="N422" s="516" t="s">
        <v>611</v>
      </c>
      <c r="O422" s="516"/>
      <c r="P422" s="371" t="s">
        <v>1039</v>
      </c>
      <c r="Q422" s="517">
        <v>25000</v>
      </c>
      <c r="R422" s="517"/>
    </row>
    <row r="423" spans="2:18" ht="23.25" customHeight="1" x14ac:dyDescent="0.25">
      <c r="B423" s="515" t="s">
        <v>257</v>
      </c>
      <c r="C423" s="515"/>
      <c r="D423" s="515"/>
      <c r="E423" s="515"/>
      <c r="F423" s="515"/>
      <c r="G423" s="515"/>
      <c r="H423" s="553" t="s">
        <v>482</v>
      </c>
      <c r="I423" s="554"/>
      <c r="J423" s="554"/>
      <c r="K423" s="555"/>
      <c r="L423" s="371" t="s">
        <v>223</v>
      </c>
      <c r="M423" s="372" t="s">
        <v>219</v>
      </c>
      <c r="N423" s="516"/>
      <c r="O423" s="516"/>
      <c r="P423" s="371"/>
      <c r="Q423" s="517">
        <v>385000</v>
      </c>
      <c r="R423" s="517"/>
    </row>
    <row r="424" spans="2:18" ht="23.25" customHeight="1" x14ac:dyDescent="0.25">
      <c r="B424" s="515" t="s">
        <v>833</v>
      </c>
      <c r="C424" s="515"/>
      <c r="D424" s="515"/>
      <c r="E424" s="515"/>
      <c r="F424" s="515"/>
      <c r="G424" s="515"/>
      <c r="H424" s="553" t="s">
        <v>482</v>
      </c>
      <c r="I424" s="554"/>
      <c r="J424" s="554"/>
      <c r="K424" s="555"/>
      <c r="L424" s="371" t="s">
        <v>223</v>
      </c>
      <c r="M424" s="372" t="s">
        <v>219</v>
      </c>
      <c r="N424" s="516" t="s">
        <v>834</v>
      </c>
      <c r="O424" s="516"/>
      <c r="P424" s="371"/>
      <c r="Q424" s="517">
        <v>75000</v>
      </c>
      <c r="R424" s="517"/>
    </row>
    <row r="425" spans="2:18" ht="23.25" customHeight="1" x14ac:dyDescent="0.25">
      <c r="B425" s="515" t="s">
        <v>843</v>
      </c>
      <c r="C425" s="515"/>
      <c r="D425" s="515"/>
      <c r="E425" s="515"/>
      <c r="F425" s="515"/>
      <c r="G425" s="515"/>
      <c r="H425" s="553" t="s">
        <v>482</v>
      </c>
      <c r="I425" s="554"/>
      <c r="J425" s="554"/>
      <c r="K425" s="555"/>
      <c r="L425" s="371" t="s">
        <v>223</v>
      </c>
      <c r="M425" s="372" t="s">
        <v>219</v>
      </c>
      <c r="N425" s="516" t="s">
        <v>844</v>
      </c>
      <c r="O425" s="516"/>
      <c r="P425" s="371"/>
      <c r="Q425" s="517">
        <v>75000</v>
      </c>
      <c r="R425" s="517"/>
    </row>
    <row r="426" spans="2:18" ht="102" customHeight="1" x14ac:dyDescent="0.25">
      <c r="B426" s="515" t="s">
        <v>585</v>
      </c>
      <c r="C426" s="515"/>
      <c r="D426" s="515"/>
      <c r="E426" s="515"/>
      <c r="F426" s="515"/>
      <c r="G426" s="515"/>
      <c r="H426" s="553" t="s">
        <v>482</v>
      </c>
      <c r="I426" s="554"/>
      <c r="J426" s="554"/>
      <c r="K426" s="555"/>
      <c r="L426" s="371" t="s">
        <v>223</v>
      </c>
      <c r="M426" s="372" t="s">
        <v>219</v>
      </c>
      <c r="N426" s="516" t="s">
        <v>586</v>
      </c>
      <c r="O426" s="516"/>
      <c r="P426" s="364"/>
      <c r="Q426" s="517">
        <v>75000</v>
      </c>
      <c r="R426" s="517"/>
    </row>
    <row r="427" spans="2:18" ht="34.5" customHeight="1" x14ac:dyDescent="0.25">
      <c r="B427" s="515" t="s">
        <v>830</v>
      </c>
      <c r="C427" s="515"/>
      <c r="D427" s="515"/>
      <c r="E427" s="515"/>
      <c r="F427" s="515"/>
      <c r="G427" s="515"/>
      <c r="H427" s="553" t="s">
        <v>482</v>
      </c>
      <c r="I427" s="554"/>
      <c r="J427" s="554"/>
      <c r="K427" s="555"/>
      <c r="L427" s="371" t="s">
        <v>223</v>
      </c>
      <c r="M427" s="372" t="s">
        <v>219</v>
      </c>
      <c r="N427" s="516" t="s">
        <v>586</v>
      </c>
      <c r="O427" s="516"/>
      <c r="P427" s="371" t="s">
        <v>739</v>
      </c>
      <c r="Q427" s="517">
        <v>75000</v>
      </c>
      <c r="R427" s="517"/>
    </row>
    <row r="428" spans="2:18" ht="57" customHeight="1" x14ac:dyDescent="0.25">
      <c r="B428" s="515" t="s">
        <v>1102</v>
      </c>
      <c r="C428" s="515"/>
      <c r="D428" s="515"/>
      <c r="E428" s="515"/>
      <c r="F428" s="515"/>
      <c r="G428" s="515"/>
      <c r="H428" s="553" t="s">
        <v>482</v>
      </c>
      <c r="I428" s="554"/>
      <c r="J428" s="554"/>
      <c r="K428" s="555"/>
      <c r="L428" s="371" t="s">
        <v>223</v>
      </c>
      <c r="M428" s="372" t="s">
        <v>219</v>
      </c>
      <c r="N428" s="516" t="s">
        <v>982</v>
      </c>
      <c r="O428" s="516"/>
      <c r="P428" s="371"/>
      <c r="Q428" s="517">
        <v>310000</v>
      </c>
      <c r="R428" s="517"/>
    </row>
    <row r="429" spans="2:18" ht="68.25" customHeight="1" x14ac:dyDescent="0.25">
      <c r="B429" s="515" t="s">
        <v>1103</v>
      </c>
      <c r="C429" s="515"/>
      <c r="D429" s="515"/>
      <c r="E429" s="515"/>
      <c r="F429" s="515"/>
      <c r="G429" s="515"/>
      <c r="H429" s="553" t="s">
        <v>482</v>
      </c>
      <c r="I429" s="554"/>
      <c r="J429" s="554"/>
      <c r="K429" s="555"/>
      <c r="L429" s="371" t="s">
        <v>223</v>
      </c>
      <c r="M429" s="372" t="s">
        <v>219</v>
      </c>
      <c r="N429" s="516" t="s">
        <v>984</v>
      </c>
      <c r="O429" s="516"/>
      <c r="P429" s="371"/>
      <c r="Q429" s="517">
        <v>310000</v>
      </c>
      <c r="R429" s="517"/>
    </row>
    <row r="430" spans="2:18" ht="79.5" customHeight="1" x14ac:dyDescent="0.25">
      <c r="B430" s="515" t="s">
        <v>1104</v>
      </c>
      <c r="C430" s="515"/>
      <c r="D430" s="515"/>
      <c r="E430" s="515"/>
      <c r="F430" s="515"/>
      <c r="G430" s="515"/>
      <c r="H430" s="553" t="s">
        <v>482</v>
      </c>
      <c r="I430" s="554"/>
      <c r="J430" s="554"/>
      <c r="K430" s="555"/>
      <c r="L430" s="371" t="s">
        <v>223</v>
      </c>
      <c r="M430" s="372" t="s">
        <v>219</v>
      </c>
      <c r="N430" s="516" t="s">
        <v>638</v>
      </c>
      <c r="O430" s="516"/>
      <c r="P430" s="364"/>
      <c r="Q430" s="517">
        <v>310000</v>
      </c>
      <c r="R430" s="517"/>
    </row>
    <row r="431" spans="2:18" ht="34.5" customHeight="1" x14ac:dyDescent="0.25">
      <c r="B431" s="515" t="s">
        <v>830</v>
      </c>
      <c r="C431" s="515"/>
      <c r="D431" s="515"/>
      <c r="E431" s="515"/>
      <c r="F431" s="515"/>
      <c r="G431" s="515"/>
      <c r="H431" s="553" t="s">
        <v>482</v>
      </c>
      <c r="I431" s="554"/>
      <c r="J431" s="554"/>
      <c r="K431" s="555"/>
      <c r="L431" s="371" t="s">
        <v>223</v>
      </c>
      <c r="M431" s="372" t="s">
        <v>219</v>
      </c>
      <c r="N431" s="516" t="s">
        <v>638</v>
      </c>
      <c r="O431" s="516"/>
      <c r="P431" s="371" t="s">
        <v>739</v>
      </c>
      <c r="Q431" s="517">
        <v>310000</v>
      </c>
      <c r="R431" s="517"/>
    </row>
    <row r="432" spans="2:18" ht="15" customHeight="1" x14ac:dyDescent="0.25">
      <c r="B432" s="515" t="s">
        <v>589</v>
      </c>
      <c r="C432" s="515"/>
      <c r="D432" s="515"/>
      <c r="E432" s="515"/>
      <c r="F432" s="515"/>
      <c r="G432" s="515"/>
      <c r="H432" s="553" t="s">
        <v>482</v>
      </c>
      <c r="I432" s="554"/>
      <c r="J432" s="554"/>
      <c r="K432" s="555"/>
      <c r="L432" s="371" t="s">
        <v>223</v>
      </c>
      <c r="M432" s="372" t="s">
        <v>223</v>
      </c>
      <c r="N432" s="516"/>
      <c r="O432" s="516"/>
      <c r="P432" s="371"/>
      <c r="Q432" s="517">
        <v>26014479.640000001</v>
      </c>
      <c r="R432" s="517"/>
    </row>
    <row r="433" spans="2:18" ht="23.25" customHeight="1" x14ac:dyDescent="0.25">
      <c r="B433" s="515" t="s">
        <v>833</v>
      </c>
      <c r="C433" s="515"/>
      <c r="D433" s="515"/>
      <c r="E433" s="515"/>
      <c r="F433" s="515"/>
      <c r="G433" s="515"/>
      <c r="H433" s="553" t="s">
        <v>482</v>
      </c>
      <c r="I433" s="554"/>
      <c r="J433" s="554"/>
      <c r="K433" s="555"/>
      <c r="L433" s="371" t="s">
        <v>223</v>
      </c>
      <c r="M433" s="372" t="s">
        <v>223</v>
      </c>
      <c r="N433" s="516" t="s">
        <v>834</v>
      </c>
      <c r="O433" s="516"/>
      <c r="P433" s="371"/>
      <c r="Q433" s="517">
        <v>4400193.93</v>
      </c>
      <c r="R433" s="517"/>
    </row>
    <row r="434" spans="2:18" ht="23.25" customHeight="1" x14ac:dyDescent="0.25">
      <c r="B434" s="515" t="s">
        <v>843</v>
      </c>
      <c r="C434" s="515"/>
      <c r="D434" s="515"/>
      <c r="E434" s="515"/>
      <c r="F434" s="515"/>
      <c r="G434" s="515"/>
      <c r="H434" s="553" t="s">
        <v>482</v>
      </c>
      <c r="I434" s="554"/>
      <c r="J434" s="554"/>
      <c r="K434" s="555"/>
      <c r="L434" s="371" t="s">
        <v>223</v>
      </c>
      <c r="M434" s="372" t="s">
        <v>223</v>
      </c>
      <c r="N434" s="516" t="s">
        <v>844</v>
      </c>
      <c r="O434" s="516"/>
      <c r="P434" s="371"/>
      <c r="Q434" s="517">
        <v>4400193.93</v>
      </c>
      <c r="R434" s="517"/>
    </row>
    <row r="435" spans="2:18" ht="79.5" customHeight="1" x14ac:dyDescent="0.25">
      <c r="B435" s="515" t="s">
        <v>1105</v>
      </c>
      <c r="C435" s="515"/>
      <c r="D435" s="515"/>
      <c r="E435" s="515"/>
      <c r="F435" s="515"/>
      <c r="G435" s="515"/>
      <c r="H435" s="553" t="s">
        <v>482</v>
      </c>
      <c r="I435" s="554"/>
      <c r="J435" s="554"/>
      <c r="K435" s="555"/>
      <c r="L435" s="371" t="s">
        <v>223</v>
      </c>
      <c r="M435" s="372" t="s">
        <v>223</v>
      </c>
      <c r="N435" s="516" t="s">
        <v>1106</v>
      </c>
      <c r="O435" s="516"/>
      <c r="P435" s="364"/>
      <c r="Q435" s="517">
        <v>445.08</v>
      </c>
      <c r="R435" s="517"/>
    </row>
    <row r="436" spans="2:18" ht="34.5" customHeight="1" x14ac:dyDescent="0.25">
      <c r="B436" s="515" t="s">
        <v>830</v>
      </c>
      <c r="C436" s="515"/>
      <c r="D436" s="515"/>
      <c r="E436" s="515"/>
      <c r="F436" s="515"/>
      <c r="G436" s="515"/>
      <c r="H436" s="553" t="s">
        <v>482</v>
      </c>
      <c r="I436" s="554"/>
      <c r="J436" s="554"/>
      <c r="K436" s="555"/>
      <c r="L436" s="371" t="s">
        <v>223</v>
      </c>
      <c r="M436" s="372" t="s">
        <v>223</v>
      </c>
      <c r="N436" s="516" t="s">
        <v>1106</v>
      </c>
      <c r="O436" s="516"/>
      <c r="P436" s="371" t="s">
        <v>739</v>
      </c>
      <c r="Q436" s="517">
        <v>445.08</v>
      </c>
      <c r="R436" s="517"/>
    </row>
    <row r="437" spans="2:18" ht="23.25" customHeight="1" x14ac:dyDescent="0.25">
      <c r="B437" s="515" t="s">
        <v>590</v>
      </c>
      <c r="C437" s="515"/>
      <c r="D437" s="515"/>
      <c r="E437" s="515"/>
      <c r="F437" s="515"/>
      <c r="G437" s="515"/>
      <c r="H437" s="553" t="s">
        <v>482</v>
      </c>
      <c r="I437" s="554"/>
      <c r="J437" s="554"/>
      <c r="K437" s="555"/>
      <c r="L437" s="371" t="s">
        <v>223</v>
      </c>
      <c r="M437" s="372" t="s">
        <v>223</v>
      </c>
      <c r="N437" s="516" t="s">
        <v>591</v>
      </c>
      <c r="O437" s="516"/>
      <c r="P437" s="364"/>
      <c r="Q437" s="517">
        <v>4246744.83</v>
      </c>
      <c r="R437" s="517"/>
    </row>
    <row r="438" spans="2:18" ht="34.5" customHeight="1" x14ac:dyDescent="0.25">
      <c r="B438" s="515" t="s">
        <v>830</v>
      </c>
      <c r="C438" s="515"/>
      <c r="D438" s="515"/>
      <c r="E438" s="515"/>
      <c r="F438" s="515"/>
      <c r="G438" s="515"/>
      <c r="H438" s="553" t="s">
        <v>482</v>
      </c>
      <c r="I438" s="554"/>
      <c r="J438" s="554"/>
      <c r="K438" s="555"/>
      <c r="L438" s="371" t="s">
        <v>223</v>
      </c>
      <c r="M438" s="372" t="s">
        <v>223</v>
      </c>
      <c r="N438" s="516" t="s">
        <v>591</v>
      </c>
      <c r="O438" s="516"/>
      <c r="P438" s="371" t="s">
        <v>739</v>
      </c>
      <c r="Q438" s="517">
        <v>3275704.83</v>
      </c>
      <c r="R438" s="517"/>
    </row>
    <row r="439" spans="2:18" ht="23.25" customHeight="1" x14ac:dyDescent="0.25">
      <c r="B439" s="515" t="s">
        <v>848</v>
      </c>
      <c r="C439" s="515"/>
      <c r="D439" s="515"/>
      <c r="E439" s="515"/>
      <c r="F439" s="515"/>
      <c r="G439" s="515"/>
      <c r="H439" s="553" t="s">
        <v>482</v>
      </c>
      <c r="I439" s="554"/>
      <c r="J439" s="554"/>
      <c r="K439" s="555"/>
      <c r="L439" s="371" t="s">
        <v>223</v>
      </c>
      <c r="M439" s="372" t="s">
        <v>223</v>
      </c>
      <c r="N439" s="516" t="s">
        <v>591</v>
      </c>
      <c r="O439" s="516"/>
      <c r="P439" s="371" t="s">
        <v>849</v>
      </c>
      <c r="Q439" s="517">
        <v>971040</v>
      </c>
      <c r="R439" s="517"/>
    </row>
    <row r="440" spans="2:18" ht="68.25" customHeight="1" x14ac:dyDescent="0.25">
      <c r="B440" s="515" t="s">
        <v>1107</v>
      </c>
      <c r="C440" s="515"/>
      <c r="D440" s="515"/>
      <c r="E440" s="515"/>
      <c r="F440" s="515"/>
      <c r="G440" s="515"/>
      <c r="H440" s="553" t="s">
        <v>482</v>
      </c>
      <c r="I440" s="554"/>
      <c r="J440" s="554"/>
      <c r="K440" s="555"/>
      <c r="L440" s="371" t="s">
        <v>223</v>
      </c>
      <c r="M440" s="372" t="s">
        <v>223</v>
      </c>
      <c r="N440" s="516" t="s">
        <v>1108</v>
      </c>
      <c r="O440" s="516"/>
      <c r="P440" s="364"/>
      <c r="Q440" s="517">
        <v>73004.02</v>
      </c>
      <c r="R440" s="517"/>
    </row>
    <row r="441" spans="2:18" ht="23.25" customHeight="1" x14ac:dyDescent="0.25">
      <c r="B441" s="515" t="s">
        <v>848</v>
      </c>
      <c r="C441" s="515"/>
      <c r="D441" s="515"/>
      <c r="E441" s="515"/>
      <c r="F441" s="515"/>
      <c r="G441" s="515"/>
      <c r="H441" s="553" t="s">
        <v>482</v>
      </c>
      <c r="I441" s="554"/>
      <c r="J441" s="554"/>
      <c r="K441" s="555"/>
      <c r="L441" s="371" t="s">
        <v>223</v>
      </c>
      <c r="M441" s="372" t="s">
        <v>223</v>
      </c>
      <c r="N441" s="516" t="s">
        <v>1108</v>
      </c>
      <c r="O441" s="516"/>
      <c r="P441" s="371" t="s">
        <v>849</v>
      </c>
      <c r="Q441" s="517">
        <v>73004.02</v>
      </c>
      <c r="R441" s="517"/>
    </row>
    <row r="442" spans="2:18" ht="15" customHeight="1" x14ac:dyDescent="0.25">
      <c r="B442" s="515" t="s">
        <v>986</v>
      </c>
      <c r="C442" s="515"/>
      <c r="D442" s="515"/>
      <c r="E442" s="515"/>
      <c r="F442" s="515"/>
      <c r="G442" s="515"/>
      <c r="H442" s="553" t="s">
        <v>482</v>
      </c>
      <c r="I442" s="554"/>
      <c r="J442" s="554"/>
      <c r="K442" s="555"/>
      <c r="L442" s="371" t="s">
        <v>223</v>
      </c>
      <c r="M442" s="372" t="s">
        <v>223</v>
      </c>
      <c r="N442" s="516" t="s">
        <v>986</v>
      </c>
      <c r="O442" s="516"/>
      <c r="P442" s="371"/>
      <c r="Q442" s="517">
        <v>80000</v>
      </c>
      <c r="R442" s="517"/>
    </row>
    <row r="443" spans="2:18" ht="23.25" customHeight="1" x14ac:dyDescent="0.25">
      <c r="B443" s="515" t="s">
        <v>592</v>
      </c>
      <c r="C443" s="515"/>
      <c r="D443" s="515"/>
      <c r="E443" s="515"/>
      <c r="F443" s="515"/>
      <c r="G443" s="515"/>
      <c r="H443" s="553" t="s">
        <v>482</v>
      </c>
      <c r="I443" s="554"/>
      <c r="J443" s="554"/>
      <c r="K443" s="555"/>
      <c r="L443" s="371" t="s">
        <v>223</v>
      </c>
      <c r="M443" s="372" t="s">
        <v>223</v>
      </c>
      <c r="N443" s="516" t="s">
        <v>593</v>
      </c>
      <c r="O443" s="516"/>
      <c r="P443" s="364"/>
      <c r="Q443" s="517">
        <v>80000</v>
      </c>
      <c r="R443" s="517"/>
    </row>
    <row r="444" spans="2:18" ht="34.5" customHeight="1" x14ac:dyDescent="0.25">
      <c r="B444" s="515" t="s">
        <v>830</v>
      </c>
      <c r="C444" s="515"/>
      <c r="D444" s="515"/>
      <c r="E444" s="515"/>
      <c r="F444" s="515"/>
      <c r="G444" s="515"/>
      <c r="H444" s="553" t="s">
        <v>482</v>
      </c>
      <c r="I444" s="554"/>
      <c r="J444" s="554"/>
      <c r="K444" s="555"/>
      <c r="L444" s="371" t="s">
        <v>223</v>
      </c>
      <c r="M444" s="372" t="s">
        <v>223</v>
      </c>
      <c r="N444" s="516" t="s">
        <v>593</v>
      </c>
      <c r="O444" s="516"/>
      <c r="P444" s="371" t="s">
        <v>739</v>
      </c>
      <c r="Q444" s="517">
        <v>80000</v>
      </c>
      <c r="R444" s="517"/>
    </row>
    <row r="445" spans="2:18" ht="23.25" customHeight="1" x14ac:dyDescent="0.25">
      <c r="B445" s="515" t="s">
        <v>1040</v>
      </c>
      <c r="C445" s="515"/>
      <c r="D445" s="515"/>
      <c r="E445" s="515"/>
      <c r="F445" s="515"/>
      <c r="G445" s="515"/>
      <c r="H445" s="553" t="s">
        <v>482</v>
      </c>
      <c r="I445" s="554"/>
      <c r="J445" s="554"/>
      <c r="K445" s="555"/>
      <c r="L445" s="371" t="s">
        <v>223</v>
      </c>
      <c r="M445" s="372" t="s">
        <v>223</v>
      </c>
      <c r="N445" s="516" t="s">
        <v>1041</v>
      </c>
      <c r="O445" s="516"/>
      <c r="P445" s="371"/>
      <c r="Q445" s="517">
        <v>21614285.710000001</v>
      </c>
      <c r="R445" s="517"/>
    </row>
    <row r="446" spans="2:18" ht="15" customHeight="1" x14ac:dyDescent="0.25">
      <c r="B446" s="515" t="s">
        <v>1042</v>
      </c>
      <c r="C446" s="515"/>
      <c r="D446" s="515"/>
      <c r="E446" s="515"/>
      <c r="F446" s="515"/>
      <c r="G446" s="515"/>
      <c r="H446" s="553" t="s">
        <v>482</v>
      </c>
      <c r="I446" s="554"/>
      <c r="J446" s="554"/>
      <c r="K446" s="555"/>
      <c r="L446" s="371" t="s">
        <v>223</v>
      </c>
      <c r="M446" s="372" t="s">
        <v>223</v>
      </c>
      <c r="N446" s="516" t="s">
        <v>1042</v>
      </c>
      <c r="O446" s="516"/>
      <c r="P446" s="371"/>
      <c r="Q446" s="517">
        <v>400000</v>
      </c>
      <c r="R446" s="517"/>
    </row>
    <row r="447" spans="2:18" ht="57" customHeight="1" x14ac:dyDescent="0.25">
      <c r="B447" s="515" t="s">
        <v>1043</v>
      </c>
      <c r="C447" s="515"/>
      <c r="D447" s="515"/>
      <c r="E447" s="515"/>
      <c r="F447" s="515"/>
      <c r="G447" s="515"/>
      <c r="H447" s="553" t="s">
        <v>482</v>
      </c>
      <c r="I447" s="554"/>
      <c r="J447" s="554"/>
      <c r="K447" s="555"/>
      <c r="L447" s="371" t="s">
        <v>223</v>
      </c>
      <c r="M447" s="372" t="s">
        <v>223</v>
      </c>
      <c r="N447" s="516" t="s">
        <v>1044</v>
      </c>
      <c r="O447" s="516"/>
      <c r="P447" s="364"/>
      <c r="Q447" s="517">
        <v>400000</v>
      </c>
      <c r="R447" s="517"/>
    </row>
    <row r="448" spans="2:18" ht="34.5" customHeight="1" x14ac:dyDescent="0.25">
      <c r="B448" s="515" t="s">
        <v>830</v>
      </c>
      <c r="C448" s="515"/>
      <c r="D448" s="515"/>
      <c r="E448" s="515"/>
      <c r="F448" s="515"/>
      <c r="G448" s="515"/>
      <c r="H448" s="553" t="s">
        <v>482</v>
      </c>
      <c r="I448" s="554"/>
      <c r="J448" s="554"/>
      <c r="K448" s="555"/>
      <c r="L448" s="371" t="s">
        <v>223</v>
      </c>
      <c r="M448" s="372" t="s">
        <v>223</v>
      </c>
      <c r="N448" s="516" t="s">
        <v>1044</v>
      </c>
      <c r="O448" s="516"/>
      <c r="P448" s="371" t="s">
        <v>739</v>
      </c>
      <c r="Q448" s="517">
        <v>300000</v>
      </c>
      <c r="R448" s="517"/>
    </row>
    <row r="449" spans="2:18" ht="15" customHeight="1" x14ac:dyDescent="0.25">
      <c r="B449" s="515" t="s">
        <v>1045</v>
      </c>
      <c r="C449" s="515"/>
      <c r="D449" s="515"/>
      <c r="E449" s="515"/>
      <c r="F449" s="515"/>
      <c r="G449" s="515"/>
      <c r="H449" s="553" t="s">
        <v>482</v>
      </c>
      <c r="I449" s="554"/>
      <c r="J449" s="554"/>
      <c r="K449" s="555"/>
      <c r="L449" s="371" t="s">
        <v>223</v>
      </c>
      <c r="M449" s="372" t="s">
        <v>223</v>
      </c>
      <c r="N449" s="516" t="s">
        <v>1044</v>
      </c>
      <c r="O449" s="516"/>
      <c r="P449" s="371" t="s">
        <v>1046</v>
      </c>
      <c r="Q449" s="517">
        <v>100000</v>
      </c>
      <c r="R449" s="517"/>
    </row>
    <row r="450" spans="2:18" ht="15" customHeight="1" x14ac:dyDescent="0.25">
      <c r="B450" s="515" t="s">
        <v>1047</v>
      </c>
      <c r="C450" s="515"/>
      <c r="D450" s="515"/>
      <c r="E450" s="515"/>
      <c r="F450" s="515"/>
      <c r="G450" s="515"/>
      <c r="H450" s="553" t="s">
        <v>482</v>
      </c>
      <c r="I450" s="554"/>
      <c r="J450" s="554"/>
      <c r="K450" s="555"/>
      <c r="L450" s="371" t="s">
        <v>223</v>
      </c>
      <c r="M450" s="372" t="s">
        <v>223</v>
      </c>
      <c r="N450" s="516" t="s">
        <v>1047</v>
      </c>
      <c r="O450" s="516"/>
      <c r="P450" s="371"/>
      <c r="Q450" s="517">
        <v>100000</v>
      </c>
      <c r="R450" s="517"/>
    </row>
    <row r="451" spans="2:18" ht="79.5" customHeight="1" x14ac:dyDescent="0.25">
      <c r="B451" s="515" t="s">
        <v>1048</v>
      </c>
      <c r="C451" s="515"/>
      <c r="D451" s="515"/>
      <c r="E451" s="515"/>
      <c r="F451" s="515"/>
      <c r="G451" s="515"/>
      <c r="H451" s="553" t="s">
        <v>482</v>
      </c>
      <c r="I451" s="554"/>
      <c r="J451" s="554"/>
      <c r="K451" s="555"/>
      <c r="L451" s="371" t="s">
        <v>223</v>
      </c>
      <c r="M451" s="372" t="s">
        <v>223</v>
      </c>
      <c r="N451" s="516" t="s">
        <v>1049</v>
      </c>
      <c r="O451" s="516"/>
      <c r="P451" s="364"/>
      <c r="Q451" s="517">
        <v>100000</v>
      </c>
      <c r="R451" s="517"/>
    </row>
    <row r="452" spans="2:18" ht="34.5" customHeight="1" x14ac:dyDescent="0.25">
      <c r="B452" s="515" t="s">
        <v>830</v>
      </c>
      <c r="C452" s="515"/>
      <c r="D452" s="515"/>
      <c r="E452" s="515"/>
      <c r="F452" s="515"/>
      <c r="G452" s="515"/>
      <c r="H452" s="553" t="s">
        <v>482</v>
      </c>
      <c r="I452" s="554"/>
      <c r="J452" s="554"/>
      <c r="K452" s="555"/>
      <c r="L452" s="371" t="s">
        <v>223</v>
      </c>
      <c r="M452" s="372" t="s">
        <v>223</v>
      </c>
      <c r="N452" s="516" t="s">
        <v>1049</v>
      </c>
      <c r="O452" s="516"/>
      <c r="P452" s="371" t="s">
        <v>739</v>
      </c>
      <c r="Q452" s="517">
        <v>100000</v>
      </c>
      <c r="R452" s="517"/>
    </row>
    <row r="453" spans="2:18" ht="15" customHeight="1" x14ac:dyDescent="0.25">
      <c r="B453" s="515" t="s">
        <v>1050</v>
      </c>
      <c r="C453" s="515"/>
      <c r="D453" s="515"/>
      <c r="E453" s="515"/>
      <c r="F453" s="515"/>
      <c r="G453" s="515"/>
      <c r="H453" s="553" t="s">
        <v>482</v>
      </c>
      <c r="I453" s="554"/>
      <c r="J453" s="554"/>
      <c r="K453" s="555"/>
      <c r="L453" s="371" t="s">
        <v>223</v>
      </c>
      <c r="M453" s="372" t="s">
        <v>223</v>
      </c>
      <c r="N453" s="516" t="s">
        <v>1050</v>
      </c>
      <c r="O453" s="516"/>
      <c r="P453" s="371"/>
      <c r="Q453" s="517">
        <v>20400000</v>
      </c>
      <c r="R453" s="517"/>
    </row>
    <row r="454" spans="2:18" ht="57" customHeight="1" x14ac:dyDescent="0.25">
      <c r="B454" s="515" t="s">
        <v>1051</v>
      </c>
      <c r="C454" s="515"/>
      <c r="D454" s="515"/>
      <c r="E454" s="515"/>
      <c r="F454" s="515"/>
      <c r="G454" s="515"/>
      <c r="H454" s="553" t="s">
        <v>482</v>
      </c>
      <c r="I454" s="554"/>
      <c r="J454" s="554"/>
      <c r="K454" s="555"/>
      <c r="L454" s="371" t="s">
        <v>223</v>
      </c>
      <c r="M454" s="372" t="s">
        <v>223</v>
      </c>
      <c r="N454" s="516" t="s">
        <v>1052</v>
      </c>
      <c r="O454" s="516"/>
      <c r="P454" s="364"/>
      <c r="Q454" s="517">
        <v>400000</v>
      </c>
      <c r="R454" s="517"/>
    </row>
    <row r="455" spans="2:18" ht="34.5" customHeight="1" x14ac:dyDescent="0.25">
      <c r="B455" s="515" t="s">
        <v>830</v>
      </c>
      <c r="C455" s="515"/>
      <c r="D455" s="515"/>
      <c r="E455" s="515"/>
      <c r="F455" s="515"/>
      <c r="G455" s="515"/>
      <c r="H455" s="553" t="s">
        <v>482</v>
      </c>
      <c r="I455" s="554"/>
      <c r="J455" s="554"/>
      <c r="K455" s="555"/>
      <c r="L455" s="371" t="s">
        <v>223</v>
      </c>
      <c r="M455" s="372" t="s">
        <v>223</v>
      </c>
      <c r="N455" s="516" t="s">
        <v>1052</v>
      </c>
      <c r="O455" s="516"/>
      <c r="P455" s="371" t="s">
        <v>739</v>
      </c>
      <c r="Q455" s="517">
        <v>400000</v>
      </c>
      <c r="R455" s="517"/>
    </row>
    <row r="456" spans="2:18" ht="45.75" customHeight="1" x14ac:dyDescent="0.25">
      <c r="B456" s="515" t="s">
        <v>1053</v>
      </c>
      <c r="C456" s="515"/>
      <c r="D456" s="515"/>
      <c r="E456" s="515"/>
      <c r="F456" s="515"/>
      <c r="G456" s="515"/>
      <c r="H456" s="553" t="s">
        <v>482</v>
      </c>
      <c r="I456" s="554"/>
      <c r="J456" s="554"/>
      <c r="K456" s="555"/>
      <c r="L456" s="371" t="s">
        <v>223</v>
      </c>
      <c r="M456" s="372" t="s">
        <v>223</v>
      </c>
      <c r="N456" s="516" t="s">
        <v>1054</v>
      </c>
      <c r="O456" s="516"/>
      <c r="P456" s="364"/>
      <c r="Q456" s="517">
        <v>20000000</v>
      </c>
      <c r="R456" s="517"/>
    </row>
    <row r="457" spans="2:18" ht="15" customHeight="1" x14ac:dyDescent="0.25">
      <c r="B457" s="515" t="s">
        <v>934</v>
      </c>
      <c r="C457" s="515"/>
      <c r="D457" s="515"/>
      <c r="E457" s="515"/>
      <c r="F457" s="515"/>
      <c r="G457" s="515"/>
      <c r="H457" s="553" t="s">
        <v>482</v>
      </c>
      <c r="I457" s="554"/>
      <c r="J457" s="554"/>
      <c r="K457" s="555"/>
      <c r="L457" s="371" t="s">
        <v>223</v>
      </c>
      <c r="M457" s="372" t="s">
        <v>223</v>
      </c>
      <c r="N457" s="516" t="s">
        <v>1054</v>
      </c>
      <c r="O457" s="516"/>
      <c r="P457" s="371" t="s">
        <v>935</v>
      </c>
      <c r="Q457" s="517">
        <v>20000000</v>
      </c>
      <c r="R457" s="517"/>
    </row>
    <row r="458" spans="2:18" ht="34.5" customHeight="1" x14ac:dyDescent="0.25">
      <c r="B458" s="515" t="s">
        <v>1109</v>
      </c>
      <c r="C458" s="515"/>
      <c r="D458" s="515"/>
      <c r="E458" s="515"/>
      <c r="F458" s="515"/>
      <c r="G458" s="515"/>
      <c r="H458" s="553" t="s">
        <v>482</v>
      </c>
      <c r="I458" s="554"/>
      <c r="J458" s="554"/>
      <c r="K458" s="555"/>
      <c r="L458" s="371" t="s">
        <v>223</v>
      </c>
      <c r="M458" s="372" t="s">
        <v>223</v>
      </c>
      <c r="N458" s="516" t="s">
        <v>1110</v>
      </c>
      <c r="O458" s="516"/>
      <c r="P458" s="371"/>
      <c r="Q458" s="517">
        <v>714285.71</v>
      </c>
      <c r="R458" s="517"/>
    </row>
    <row r="459" spans="2:18" ht="34.5" customHeight="1" x14ac:dyDescent="0.25">
      <c r="B459" s="515" t="s">
        <v>1109</v>
      </c>
      <c r="C459" s="515"/>
      <c r="D459" s="515"/>
      <c r="E459" s="515"/>
      <c r="F459" s="515"/>
      <c r="G459" s="515"/>
      <c r="H459" s="553" t="s">
        <v>482</v>
      </c>
      <c r="I459" s="554"/>
      <c r="J459" s="554"/>
      <c r="K459" s="555"/>
      <c r="L459" s="371" t="s">
        <v>223</v>
      </c>
      <c r="M459" s="372" t="s">
        <v>223</v>
      </c>
      <c r="N459" s="516" t="s">
        <v>1111</v>
      </c>
      <c r="O459" s="516"/>
      <c r="P459" s="371"/>
      <c r="Q459" s="517">
        <v>714285.71</v>
      </c>
      <c r="R459" s="517"/>
    </row>
    <row r="460" spans="2:18" ht="34.5" customHeight="1" x14ac:dyDescent="0.25">
      <c r="B460" s="515" t="s">
        <v>1112</v>
      </c>
      <c r="C460" s="515"/>
      <c r="D460" s="515"/>
      <c r="E460" s="515"/>
      <c r="F460" s="515"/>
      <c r="G460" s="515"/>
      <c r="H460" s="553" t="s">
        <v>482</v>
      </c>
      <c r="I460" s="554"/>
      <c r="J460" s="554"/>
      <c r="K460" s="555"/>
      <c r="L460" s="371" t="s">
        <v>223</v>
      </c>
      <c r="M460" s="372" t="s">
        <v>223</v>
      </c>
      <c r="N460" s="516" t="s">
        <v>1113</v>
      </c>
      <c r="O460" s="516"/>
      <c r="P460" s="364"/>
      <c r="Q460" s="517">
        <v>714285.71</v>
      </c>
      <c r="R460" s="517"/>
    </row>
    <row r="461" spans="2:18" ht="34.5" customHeight="1" x14ac:dyDescent="0.25">
      <c r="B461" s="515" t="s">
        <v>830</v>
      </c>
      <c r="C461" s="515"/>
      <c r="D461" s="515"/>
      <c r="E461" s="515"/>
      <c r="F461" s="515"/>
      <c r="G461" s="515"/>
      <c r="H461" s="553" t="s">
        <v>482</v>
      </c>
      <c r="I461" s="554"/>
      <c r="J461" s="554"/>
      <c r="K461" s="555"/>
      <c r="L461" s="371" t="s">
        <v>223</v>
      </c>
      <c r="M461" s="372" t="s">
        <v>223</v>
      </c>
      <c r="N461" s="516" t="s">
        <v>1113</v>
      </c>
      <c r="O461" s="516"/>
      <c r="P461" s="371" t="s">
        <v>739</v>
      </c>
      <c r="Q461" s="517">
        <v>714285.71</v>
      </c>
      <c r="R461" s="517"/>
    </row>
    <row r="462" spans="2:18" ht="15" customHeight="1" x14ac:dyDescent="0.25">
      <c r="B462" s="515" t="s">
        <v>259</v>
      </c>
      <c r="C462" s="515"/>
      <c r="D462" s="515"/>
      <c r="E462" s="515"/>
      <c r="F462" s="515"/>
      <c r="G462" s="515"/>
      <c r="H462" s="553" t="s">
        <v>482</v>
      </c>
      <c r="I462" s="554"/>
      <c r="J462" s="554"/>
      <c r="K462" s="555"/>
      <c r="L462" s="371" t="s">
        <v>223</v>
      </c>
      <c r="M462" s="372" t="s">
        <v>234</v>
      </c>
      <c r="N462" s="516"/>
      <c r="O462" s="516"/>
      <c r="P462" s="371"/>
      <c r="Q462" s="517">
        <v>5509650.9199999999</v>
      </c>
      <c r="R462" s="517"/>
    </row>
    <row r="463" spans="2:18" ht="23.25" customHeight="1" x14ac:dyDescent="0.25">
      <c r="B463" s="515" t="s">
        <v>833</v>
      </c>
      <c r="C463" s="515"/>
      <c r="D463" s="515"/>
      <c r="E463" s="515"/>
      <c r="F463" s="515"/>
      <c r="G463" s="515"/>
      <c r="H463" s="553" t="s">
        <v>482</v>
      </c>
      <c r="I463" s="554"/>
      <c r="J463" s="554"/>
      <c r="K463" s="555"/>
      <c r="L463" s="371" t="s">
        <v>223</v>
      </c>
      <c r="M463" s="372" t="s">
        <v>234</v>
      </c>
      <c r="N463" s="516" t="s">
        <v>834</v>
      </c>
      <c r="O463" s="516"/>
      <c r="P463" s="371"/>
      <c r="Q463" s="517">
        <v>5402009.0599999996</v>
      </c>
      <c r="R463" s="517"/>
    </row>
    <row r="464" spans="2:18" ht="23.25" customHeight="1" x14ac:dyDescent="0.25">
      <c r="B464" s="515" t="s">
        <v>843</v>
      </c>
      <c r="C464" s="515"/>
      <c r="D464" s="515"/>
      <c r="E464" s="515"/>
      <c r="F464" s="515"/>
      <c r="G464" s="515"/>
      <c r="H464" s="553" t="s">
        <v>482</v>
      </c>
      <c r="I464" s="554"/>
      <c r="J464" s="554"/>
      <c r="K464" s="555"/>
      <c r="L464" s="371" t="s">
        <v>223</v>
      </c>
      <c r="M464" s="372" t="s">
        <v>234</v>
      </c>
      <c r="N464" s="516" t="s">
        <v>844</v>
      </c>
      <c r="O464" s="516"/>
      <c r="P464" s="371"/>
      <c r="Q464" s="517">
        <v>5402009.0599999996</v>
      </c>
      <c r="R464" s="517"/>
    </row>
    <row r="465" spans="2:18" ht="90.75" customHeight="1" x14ac:dyDescent="0.25">
      <c r="B465" s="515" t="s">
        <v>740</v>
      </c>
      <c r="C465" s="515"/>
      <c r="D465" s="515"/>
      <c r="E465" s="515"/>
      <c r="F465" s="515"/>
      <c r="G465" s="515"/>
      <c r="H465" s="553" t="s">
        <v>482</v>
      </c>
      <c r="I465" s="554"/>
      <c r="J465" s="554"/>
      <c r="K465" s="555"/>
      <c r="L465" s="371" t="s">
        <v>223</v>
      </c>
      <c r="M465" s="372" t="s">
        <v>234</v>
      </c>
      <c r="N465" s="516" t="s">
        <v>594</v>
      </c>
      <c r="O465" s="516"/>
      <c r="P465" s="364"/>
      <c r="Q465" s="517">
        <v>4442043.08</v>
      </c>
      <c r="R465" s="517"/>
    </row>
    <row r="466" spans="2:18" ht="23.25" customHeight="1" x14ac:dyDescent="0.25">
      <c r="B466" s="515" t="s">
        <v>828</v>
      </c>
      <c r="C466" s="515"/>
      <c r="D466" s="515"/>
      <c r="E466" s="515"/>
      <c r="F466" s="515"/>
      <c r="G466" s="515"/>
      <c r="H466" s="553" t="s">
        <v>482</v>
      </c>
      <c r="I466" s="554"/>
      <c r="J466" s="554"/>
      <c r="K466" s="555"/>
      <c r="L466" s="371" t="s">
        <v>223</v>
      </c>
      <c r="M466" s="372" t="s">
        <v>234</v>
      </c>
      <c r="N466" s="516" t="s">
        <v>594</v>
      </c>
      <c r="O466" s="516"/>
      <c r="P466" s="371" t="s">
        <v>829</v>
      </c>
      <c r="Q466" s="517">
        <v>4442043.08</v>
      </c>
      <c r="R466" s="517"/>
    </row>
    <row r="467" spans="2:18" ht="90.75" customHeight="1" x14ac:dyDescent="0.25">
      <c r="B467" s="515" t="s">
        <v>595</v>
      </c>
      <c r="C467" s="515"/>
      <c r="D467" s="515"/>
      <c r="E467" s="515"/>
      <c r="F467" s="515"/>
      <c r="G467" s="515"/>
      <c r="H467" s="553" t="s">
        <v>482</v>
      </c>
      <c r="I467" s="554"/>
      <c r="J467" s="554"/>
      <c r="K467" s="555"/>
      <c r="L467" s="371" t="s">
        <v>223</v>
      </c>
      <c r="M467" s="372" t="s">
        <v>234</v>
      </c>
      <c r="N467" s="516" t="s">
        <v>596</v>
      </c>
      <c r="O467" s="516"/>
      <c r="P467" s="364"/>
      <c r="Q467" s="517">
        <v>434965.98</v>
      </c>
      <c r="R467" s="517"/>
    </row>
    <row r="468" spans="2:18" ht="23.25" customHeight="1" x14ac:dyDescent="0.25">
      <c r="B468" s="515" t="s">
        <v>828</v>
      </c>
      <c r="C468" s="515"/>
      <c r="D468" s="515"/>
      <c r="E468" s="515"/>
      <c r="F468" s="515"/>
      <c r="G468" s="515"/>
      <c r="H468" s="553" t="s">
        <v>482</v>
      </c>
      <c r="I468" s="554"/>
      <c r="J468" s="554"/>
      <c r="K468" s="555"/>
      <c r="L468" s="371" t="s">
        <v>223</v>
      </c>
      <c r="M468" s="372" t="s">
        <v>234</v>
      </c>
      <c r="N468" s="516" t="s">
        <v>596</v>
      </c>
      <c r="O468" s="516"/>
      <c r="P468" s="371" t="s">
        <v>829</v>
      </c>
      <c r="Q468" s="517">
        <v>0</v>
      </c>
      <c r="R468" s="517"/>
    </row>
    <row r="469" spans="2:18" ht="34.5" customHeight="1" x14ac:dyDescent="0.25">
      <c r="B469" s="515" t="s">
        <v>830</v>
      </c>
      <c r="C469" s="515"/>
      <c r="D469" s="515"/>
      <c r="E469" s="515"/>
      <c r="F469" s="515"/>
      <c r="G469" s="515"/>
      <c r="H469" s="553" t="s">
        <v>482</v>
      </c>
      <c r="I469" s="554"/>
      <c r="J469" s="554"/>
      <c r="K469" s="555"/>
      <c r="L469" s="371" t="s">
        <v>223</v>
      </c>
      <c r="M469" s="372" t="s">
        <v>234</v>
      </c>
      <c r="N469" s="516" t="s">
        <v>596</v>
      </c>
      <c r="O469" s="516"/>
      <c r="P469" s="371" t="s">
        <v>739</v>
      </c>
      <c r="Q469" s="517">
        <v>409465.98</v>
      </c>
      <c r="R469" s="517"/>
    </row>
    <row r="470" spans="2:18" ht="15" customHeight="1" x14ac:dyDescent="0.25">
      <c r="B470" s="515" t="s">
        <v>831</v>
      </c>
      <c r="C470" s="515"/>
      <c r="D470" s="515"/>
      <c r="E470" s="515"/>
      <c r="F470" s="515"/>
      <c r="G470" s="515"/>
      <c r="H470" s="553" t="s">
        <v>482</v>
      </c>
      <c r="I470" s="554"/>
      <c r="J470" s="554"/>
      <c r="K470" s="555"/>
      <c r="L470" s="371" t="s">
        <v>223</v>
      </c>
      <c r="M470" s="372" t="s">
        <v>234</v>
      </c>
      <c r="N470" s="516" t="s">
        <v>596</v>
      </c>
      <c r="O470" s="516"/>
      <c r="P470" s="371" t="s">
        <v>822</v>
      </c>
      <c r="Q470" s="517">
        <v>25500</v>
      </c>
      <c r="R470" s="517"/>
    </row>
    <row r="471" spans="2:18" ht="79.5" customHeight="1" x14ac:dyDescent="0.25">
      <c r="B471" s="515" t="s">
        <v>987</v>
      </c>
      <c r="C471" s="515"/>
      <c r="D471" s="515"/>
      <c r="E471" s="515"/>
      <c r="F471" s="515"/>
      <c r="G471" s="515"/>
      <c r="H471" s="553" t="s">
        <v>482</v>
      </c>
      <c r="I471" s="554"/>
      <c r="J471" s="554"/>
      <c r="K471" s="555"/>
      <c r="L471" s="371" t="s">
        <v>223</v>
      </c>
      <c r="M471" s="372" t="s">
        <v>234</v>
      </c>
      <c r="N471" s="516" t="s">
        <v>597</v>
      </c>
      <c r="O471" s="516"/>
      <c r="P471" s="364"/>
      <c r="Q471" s="517">
        <v>70000</v>
      </c>
      <c r="R471" s="517"/>
    </row>
    <row r="472" spans="2:18" ht="34.5" customHeight="1" x14ac:dyDescent="0.25">
      <c r="B472" s="515" t="s">
        <v>830</v>
      </c>
      <c r="C472" s="515"/>
      <c r="D472" s="515"/>
      <c r="E472" s="515"/>
      <c r="F472" s="515"/>
      <c r="G472" s="515"/>
      <c r="H472" s="553" t="s">
        <v>482</v>
      </c>
      <c r="I472" s="554"/>
      <c r="J472" s="554"/>
      <c r="K472" s="555"/>
      <c r="L472" s="371" t="s">
        <v>223</v>
      </c>
      <c r="M472" s="372" t="s">
        <v>234</v>
      </c>
      <c r="N472" s="516" t="s">
        <v>597</v>
      </c>
      <c r="O472" s="516"/>
      <c r="P472" s="371" t="s">
        <v>739</v>
      </c>
      <c r="Q472" s="517">
        <v>70000</v>
      </c>
      <c r="R472" s="517"/>
    </row>
    <row r="473" spans="2:18" ht="102" customHeight="1" x14ac:dyDescent="0.25">
      <c r="B473" s="515" t="s">
        <v>598</v>
      </c>
      <c r="C473" s="515"/>
      <c r="D473" s="515"/>
      <c r="E473" s="515"/>
      <c r="F473" s="515"/>
      <c r="G473" s="515"/>
      <c r="H473" s="553" t="s">
        <v>482</v>
      </c>
      <c r="I473" s="554"/>
      <c r="J473" s="554"/>
      <c r="K473" s="555"/>
      <c r="L473" s="371" t="s">
        <v>223</v>
      </c>
      <c r="M473" s="372" t="s">
        <v>234</v>
      </c>
      <c r="N473" s="516" t="s">
        <v>599</v>
      </c>
      <c r="O473" s="516"/>
      <c r="P473" s="364"/>
      <c r="Q473" s="517">
        <v>30000</v>
      </c>
      <c r="R473" s="517"/>
    </row>
    <row r="474" spans="2:18" ht="34.5" customHeight="1" x14ac:dyDescent="0.25">
      <c r="B474" s="515" t="s">
        <v>830</v>
      </c>
      <c r="C474" s="515"/>
      <c r="D474" s="515"/>
      <c r="E474" s="515"/>
      <c r="F474" s="515"/>
      <c r="G474" s="515"/>
      <c r="H474" s="553" t="s">
        <v>482</v>
      </c>
      <c r="I474" s="554"/>
      <c r="J474" s="554"/>
      <c r="K474" s="555"/>
      <c r="L474" s="371" t="s">
        <v>223</v>
      </c>
      <c r="M474" s="372" t="s">
        <v>234</v>
      </c>
      <c r="N474" s="516" t="s">
        <v>599</v>
      </c>
      <c r="O474" s="516"/>
      <c r="P474" s="371" t="s">
        <v>739</v>
      </c>
      <c r="Q474" s="517">
        <v>30000</v>
      </c>
      <c r="R474" s="517"/>
    </row>
    <row r="475" spans="2:18" ht="79.5" customHeight="1" x14ac:dyDescent="0.25">
      <c r="B475" s="515" t="s">
        <v>988</v>
      </c>
      <c r="C475" s="515"/>
      <c r="D475" s="515"/>
      <c r="E475" s="515"/>
      <c r="F475" s="515"/>
      <c r="G475" s="515"/>
      <c r="H475" s="553" t="s">
        <v>482</v>
      </c>
      <c r="I475" s="554"/>
      <c r="J475" s="554"/>
      <c r="K475" s="555"/>
      <c r="L475" s="371" t="s">
        <v>223</v>
      </c>
      <c r="M475" s="372" t="s">
        <v>234</v>
      </c>
      <c r="N475" s="516" t="s">
        <v>989</v>
      </c>
      <c r="O475" s="516"/>
      <c r="P475" s="364"/>
      <c r="Q475" s="517">
        <v>60000</v>
      </c>
      <c r="R475" s="517"/>
    </row>
    <row r="476" spans="2:18" ht="34.5" customHeight="1" x14ac:dyDescent="0.25">
      <c r="B476" s="515" t="s">
        <v>830</v>
      </c>
      <c r="C476" s="515"/>
      <c r="D476" s="515"/>
      <c r="E476" s="515"/>
      <c r="F476" s="515"/>
      <c r="G476" s="515"/>
      <c r="H476" s="553" t="s">
        <v>482</v>
      </c>
      <c r="I476" s="554"/>
      <c r="J476" s="554"/>
      <c r="K476" s="555"/>
      <c r="L476" s="371" t="s">
        <v>223</v>
      </c>
      <c r="M476" s="372" t="s">
        <v>234</v>
      </c>
      <c r="N476" s="516" t="s">
        <v>989</v>
      </c>
      <c r="O476" s="516"/>
      <c r="P476" s="371" t="s">
        <v>739</v>
      </c>
      <c r="Q476" s="517">
        <v>60000</v>
      </c>
      <c r="R476" s="517"/>
    </row>
    <row r="477" spans="2:18" ht="79.5" customHeight="1" x14ac:dyDescent="0.25">
      <c r="B477" s="515" t="s">
        <v>990</v>
      </c>
      <c r="C477" s="515"/>
      <c r="D477" s="515"/>
      <c r="E477" s="515"/>
      <c r="F477" s="515"/>
      <c r="G477" s="515"/>
      <c r="H477" s="553" t="s">
        <v>482</v>
      </c>
      <c r="I477" s="554"/>
      <c r="J477" s="554"/>
      <c r="K477" s="555"/>
      <c r="L477" s="371" t="s">
        <v>223</v>
      </c>
      <c r="M477" s="372" t="s">
        <v>234</v>
      </c>
      <c r="N477" s="516" t="s">
        <v>600</v>
      </c>
      <c r="O477" s="516"/>
      <c r="P477" s="364"/>
      <c r="Q477" s="517">
        <v>60000</v>
      </c>
      <c r="R477" s="517"/>
    </row>
    <row r="478" spans="2:18" ht="34.5" customHeight="1" x14ac:dyDescent="0.25">
      <c r="B478" s="515" t="s">
        <v>830</v>
      </c>
      <c r="C478" s="515"/>
      <c r="D478" s="515"/>
      <c r="E478" s="515"/>
      <c r="F478" s="515"/>
      <c r="G478" s="515"/>
      <c r="H478" s="553" t="s">
        <v>482</v>
      </c>
      <c r="I478" s="554"/>
      <c r="J478" s="554"/>
      <c r="K478" s="555"/>
      <c r="L478" s="371" t="s">
        <v>223</v>
      </c>
      <c r="M478" s="372" t="s">
        <v>234</v>
      </c>
      <c r="N478" s="516" t="s">
        <v>600</v>
      </c>
      <c r="O478" s="516"/>
      <c r="P478" s="371" t="s">
        <v>739</v>
      </c>
      <c r="Q478" s="517">
        <v>60000</v>
      </c>
      <c r="R478" s="517"/>
    </row>
    <row r="479" spans="2:18" ht="23.25" customHeight="1" x14ac:dyDescent="0.25">
      <c r="B479" s="515" t="s">
        <v>587</v>
      </c>
      <c r="C479" s="515"/>
      <c r="D479" s="515"/>
      <c r="E479" s="515"/>
      <c r="F479" s="515"/>
      <c r="G479" s="515"/>
      <c r="H479" s="553" t="s">
        <v>482</v>
      </c>
      <c r="I479" s="554"/>
      <c r="J479" s="554"/>
      <c r="K479" s="555"/>
      <c r="L479" s="371" t="s">
        <v>223</v>
      </c>
      <c r="M479" s="372" t="s">
        <v>234</v>
      </c>
      <c r="N479" s="516" t="s">
        <v>588</v>
      </c>
      <c r="O479" s="516"/>
      <c r="P479" s="364"/>
      <c r="Q479" s="517">
        <v>35000</v>
      </c>
      <c r="R479" s="517"/>
    </row>
    <row r="480" spans="2:18" ht="34.5" customHeight="1" x14ac:dyDescent="0.25">
      <c r="B480" s="515" t="s">
        <v>830</v>
      </c>
      <c r="C480" s="515"/>
      <c r="D480" s="515"/>
      <c r="E480" s="515"/>
      <c r="F480" s="515"/>
      <c r="G480" s="515"/>
      <c r="H480" s="553" t="s">
        <v>482</v>
      </c>
      <c r="I480" s="554"/>
      <c r="J480" s="554"/>
      <c r="K480" s="555"/>
      <c r="L480" s="371" t="s">
        <v>223</v>
      </c>
      <c r="M480" s="372" t="s">
        <v>234</v>
      </c>
      <c r="N480" s="516" t="s">
        <v>588</v>
      </c>
      <c r="O480" s="516"/>
      <c r="P480" s="371" t="s">
        <v>739</v>
      </c>
      <c r="Q480" s="517">
        <v>35000</v>
      </c>
      <c r="R480" s="517"/>
    </row>
    <row r="481" spans="2:18" ht="79.5" customHeight="1" x14ac:dyDescent="0.25">
      <c r="B481" s="515" t="s">
        <v>601</v>
      </c>
      <c r="C481" s="515"/>
      <c r="D481" s="515"/>
      <c r="E481" s="515"/>
      <c r="F481" s="515"/>
      <c r="G481" s="515"/>
      <c r="H481" s="553" t="s">
        <v>482</v>
      </c>
      <c r="I481" s="554"/>
      <c r="J481" s="554"/>
      <c r="K481" s="555"/>
      <c r="L481" s="371" t="s">
        <v>223</v>
      </c>
      <c r="M481" s="372" t="s">
        <v>234</v>
      </c>
      <c r="N481" s="516" t="s">
        <v>602</v>
      </c>
      <c r="O481" s="516"/>
      <c r="P481" s="364"/>
      <c r="Q481" s="517">
        <v>50000</v>
      </c>
      <c r="R481" s="517"/>
    </row>
    <row r="482" spans="2:18" ht="34.5" customHeight="1" x14ac:dyDescent="0.25">
      <c r="B482" s="515" t="s">
        <v>830</v>
      </c>
      <c r="C482" s="515"/>
      <c r="D482" s="515"/>
      <c r="E482" s="515"/>
      <c r="F482" s="515"/>
      <c r="G482" s="515"/>
      <c r="H482" s="553" t="s">
        <v>482</v>
      </c>
      <c r="I482" s="554"/>
      <c r="J482" s="554"/>
      <c r="K482" s="555"/>
      <c r="L482" s="371" t="s">
        <v>223</v>
      </c>
      <c r="M482" s="372" t="s">
        <v>234</v>
      </c>
      <c r="N482" s="516" t="s">
        <v>602</v>
      </c>
      <c r="O482" s="516"/>
      <c r="P482" s="371" t="s">
        <v>739</v>
      </c>
      <c r="Q482" s="517">
        <v>50000</v>
      </c>
      <c r="R482" s="517"/>
    </row>
    <row r="483" spans="2:18" ht="68.25" customHeight="1" x14ac:dyDescent="0.25">
      <c r="B483" s="515" t="s">
        <v>603</v>
      </c>
      <c r="C483" s="515"/>
      <c r="D483" s="515"/>
      <c r="E483" s="515"/>
      <c r="F483" s="515"/>
      <c r="G483" s="515"/>
      <c r="H483" s="553" t="s">
        <v>482</v>
      </c>
      <c r="I483" s="554"/>
      <c r="J483" s="554"/>
      <c r="K483" s="555"/>
      <c r="L483" s="371" t="s">
        <v>223</v>
      </c>
      <c r="M483" s="372" t="s">
        <v>234</v>
      </c>
      <c r="N483" s="516" t="s">
        <v>604</v>
      </c>
      <c r="O483" s="516"/>
      <c r="P483" s="364"/>
      <c r="Q483" s="517">
        <v>145000</v>
      </c>
      <c r="R483" s="517"/>
    </row>
    <row r="484" spans="2:18" ht="34.5" customHeight="1" x14ac:dyDescent="0.25">
      <c r="B484" s="515" t="s">
        <v>830</v>
      </c>
      <c r="C484" s="515"/>
      <c r="D484" s="515"/>
      <c r="E484" s="515"/>
      <c r="F484" s="515"/>
      <c r="G484" s="515"/>
      <c r="H484" s="553" t="s">
        <v>482</v>
      </c>
      <c r="I484" s="554"/>
      <c r="J484" s="554"/>
      <c r="K484" s="555"/>
      <c r="L484" s="371" t="s">
        <v>223</v>
      </c>
      <c r="M484" s="372" t="s">
        <v>234</v>
      </c>
      <c r="N484" s="516" t="s">
        <v>604</v>
      </c>
      <c r="O484" s="516"/>
      <c r="P484" s="371" t="s">
        <v>739</v>
      </c>
      <c r="Q484" s="517">
        <v>145000</v>
      </c>
      <c r="R484" s="517"/>
    </row>
    <row r="485" spans="2:18" ht="34.5" customHeight="1" x14ac:dyDescent="0.25">
      <c r="B485" s="515" t="s">
        <v>605</v>
      </c>
      <c r="C485" s="515"/>
      <c r="D485" s="515"/>
      <c r="E485" s="515"/>
      <c r="F485" s="515"/>
      <c r="G485" s="515"/>
      <c r="H485" s="553" t="s">
        <v>482</v>
      </c>
      <c r="I485" s="554"/>
      <c r="J485" s="554"/>
      <c r="K485" s="555"/>
      <c r="L485" s="371" t="s">
        <v>223</v>
      </c>
      <c r="M485" s="372" t="s">
        <v>234</v>
      </c>
      <c r="N485" s="516" t="s">
        <v>606</v>
      </c>
      <c r="O485" s="516"/>
      <c r="P485" s="364"/>
      <c r="Q485" s="517">
        <v>25000</v>
      </c>
      <c r="R485" s="517"/>
    </row>
    <row r="486" spans="2:18" ht="34.5" customHeight="1" x14ac:dyDescent="0.25">
      <c r="B486" s="515" t="s">
        <v>830</v>
      </c>
      <c r="C486" s="515"/>
      <c r="D486" s="515"/>
      <c r="E486" s="515"/>
      <c r="F486" s="515"/>
      <c r="G486" s="515"/>
      <c r="H486" s="553" t="s">
        <v>482</v>
      </c>
      <c r="I486" s="554"/>
      <c r="J486" s="554"/>
      <c r="K486" s="555"/>
      <c r="L486" s="371" t="s">
        <v>223</v>
      </c>
      <c r="M486" s="372" t="s">
        <v>234</v>
      </c>
      <c r="N486" s="516" t="s">
        <v>606</v>
      </c>
      <c r="O486" s="516"/>
      <c r="P486" s="371" t="s">
        <v>739</v>
      </c>
      <c r="Q486" s="517">
        <v>25000</v>
      </c>
      <c r="R486" s="517"/>
    </row>
    <row r="487" spans="2:18" ht="15" customHeight="1" x14ac:dyDescent="0.25">
      <c r="B487" s="515" t="s">
        <v>986</v>
      </c>
      <c r="C487" s="515"/>
      <c r="D487" s="515"/>
      <c r="E487" s="515"/>
      <c r="F487" s="515"/>
      <c r="G487" s="515"/>
      <c r="H487" s="553" t="s">
        <v>482</v>
      </c>
      <c r="I487" s="554"/>
      <c r="J487" s="554"/>
      <c r="K487" s="555"/>
      <c r="L487" s="371" t="s">
        <v>223</v>
      </c>
      <c r="M487" s="372" t="s">
        <v>234</v>
      </c>
      <c r="N487" s="516" t="s">
        <v>986</v>
      </c>
      <c r="O487" s="516"/>
      <c r="P487" s="371"/>
      <c r="Q487" s="517">
        <v>50000</v>
      </c>
      <c r="R487" s="517"/>
    </row>
    <row r="488" spans="2:18" ht="34.5" customHeight="1" x14ac:dyDescent="0.25">
      <c r="B488" s="515" t="s">
        <v>607</v>
      </c>
      <c r="C488" s="515"/>
      <c r="D488" s="515"/>
      <c r="E488" s="515"/>
      <c r="F488" s="515"/>
      <c r="G488" s="515"/>
      <c r="H488" s="553" t="s">
        <v>482</v>
      </c>
      <c r="I488" s="554"/>
      <c r="J488" s="554"/>
      <c r="K488" s="555"/>
      <c r="L488" s="371" t="s">
        <v>223</v>
      </c>
      <c r="M488" s="372" t="s">
        <v>234</v>
      </c>
      <c r="N488" s="516" t="s">
        <v>608</v>
      </c>
      <c r="O488" s="516"/>
      <c r="P488" s="364"/>
      <c r="Q488" s="517">
        <v>50000</v>
      </c>
      <c r="R488" s="517"/>
    </row>
    <row r="489" spans="2:18" ht="34.5" customHeight="1" x14ac:dyDescent="0.25">
      <c r="B489" s="515" t="s">
        <v>830</v>
      </c>
      <c r="C489" s="515"/>
      <c r="D489" s="515"/>
      <c r="E489" s="515"/>
      <c r="F489" s="515"/>
      <c r="G489" s="515"/>
      <c r="H489" s="553" t="s">
        <v>482</v>
      </c>
      <c r="I489" s="554"/>
      <c r="J489" s="554"/>
      <c r="K489" s="555"/>
      <c r="L489" s="371" t="s">
        <v>223</v>
      </c>
      <c r="M489" s="372" t="s">
        <v>234</v>
      </c>
      <c r="N489" s="516" t="s">
        <v>608</v>
      </c>
      <c r="O489" s="516"/>
      <c r="P489" s="371" t="s">
        <v>739</v>
      </c>
      <c r="Q489" s="517">
        <v>50000</v>
      </c>
      <c r="R489" s="517"/>
    </row>
    <row r="490" spans="2:18" ht="23.25" customHeight="1" x14ac:dyDescent="0.25">
      <c r="B490" s="515" t="s">
        <v>1055</v>
      </c>
      <c r="C490" s="515"/>
      <c r="D490" s="515"/>
      <c r="E490" s="515"/>
      <c r="F490" s="515"/>
      <c r="G490" s="515"/>
      <c r="H490" s="553" t="s">
        <v>482</v>
      </c>
      <c r="I490" s="554"/>
      <c r="J490" s="554"/>
      <c r="K490" s="555"/>
      <c r="L490" s="371" t="s">
        <v>223</v>
      </c>
      <c r="M490" s="372" t="s">
        <v>234</v>
      </c>
      <c r="N490" s="516" t="s">
        <v>1056</v>
      </c>
      <c r="O490" s="516"/>
      <c r="P490" s="371"/>
      <c r="Q490" s="517">
        <v>50000</v>
      </c>
      <c r="R490" s="517"/>
    </row>
    <row r="491" spans="2:18" ht="23.25" customHeight="1" x14ac:dyDescent="0.25">
      <c r="B491" s="515" t="s">
        <v>1057</v>
      </c>
      <c r="C491" s="515"/>
      <c r="D491" s="515"/>
      <c r="E491" s="515"/>
      <c r="F491" s="515"/>
      <c r="G491" s="515"/>
      <c r="H491" s="553" t="s">
        <v>482</v>
      </c>
      <c r="I491" s="554"/>
      <c r="J491" s="554"/>
      <c r="K491" s="555"/>
      <c r="L491" s="371" t="s">
        <v>223</v>
      </c>
      <c r="M491" s="372" t="s">
        <v>234</v>
      </c>
      <c r="N491" s="516" t="s">
        <v>1058</v>
      </c>
      <c r="O491" s="516"/>
      <c r="P491" s="371"/>
      <c r="Q491" s="517">
        <v>50000</v>
      </c>
      <c r="R491" s="517"/>
    </row>
    <row r="492" spans="2:18" ht="23.25" customHeight="1" x14ac:dyDescent="0.25">
      <c r="B492" s="515" t="s">
        <v>1057</v>
      </c>
      <c r="C492" s="515"/>
      <c r="D492" s="515"/>
      <c r="E492" s="515"/>
      <c r="F492" s="515"/>
      <c r="G492" s="515"/>
      <c r="H492" s="553" t="s">
        <v>482</v>
      </c>
      <c r="I492" s="554"/>
      <c r="J492" s="554"/>
      <c r="K492" s="555"/>
      <c r="L492" s="371" t="s">
        <v>223</v>
      </c>
      <c r="M492" s="372" t="s">
        <v>234</v>
      </c>
      <c r="N492" s="516" t="s">
        <v>1059</v>
      </c>
      <c r="O492" s="516"/>
      <c r="P492" s="364"/>
      <c r="Q492" s="517">
        <v>50000</v>
      </c>
      <c r="R492" s="517"/>
    </row>
    <row r="493" spans="2:18" ht="23.25" customHeight="1" x14ac:dyDescent="0.25">
      <c r="B493" s="515" t="s">
        <v>848</v>
      </c>
      <c r="C493" s="515"/>
      <c r="D493" s="515"/>
      <c r="E493" s="515"/>
      <c r="F493" s="515"/>
      <c r="G493" s="515"/>
      <c r="H493" s="553" t="s">
        <v>482</v>
      </c>
      <c r="I493" s="554"/>
      <c r="J493" s="554"/>
      <c r="K493" s="555"/>
      <c r="L493" s="371" t="s">
        <v>223</v>
      </c>
      <c r="M493" s="372" t="s">
        <v>234</v>
      </c>
      <c r="N493" s="516" t="s">
        <v>1059</v>
      </c>
      <c r="O493" s="516"/>
      <c r="P493" s="371" t="s">
        <v>849</v>
      </c>
      <c r="Q493" s="517">
        <v>50000</v>
      </c>
      <c r="R493" s="517"/>
    </row>
    <row r="494" spans="2:18" ht="15" customHeight="1" x14ac:dyDescent="0.25">
      <c r="B494" s="515" t="s">
        <v>839</v>
      </c>
      <c r="C494" s="515"/>
      <c r="D494" s="515"/>
      <c r="E494" s="515"/>
      <c r="F494" s="515"/>
      <c r="G494" s="515"/>
      <c r="H494" s="553" t="s">
        <v>482</v>
      </c>
      <c r="I494" s="554"/>
      <c r="J494" s="554"/>
      <c r="K494" s="555"/>
      <c r="L494" s="371" t="s">
        <v>223</v>
      </c>
      <c r="M494" s="372" t="s">
        <v>234</v>
      </c>
      <c r="N494" s="516" t="s">
        <v>840</v>
      </c>
      <c r="O494" s="516"/>
      <c r="P494" s="371"/>
      <c r="Q494" s="517">
        <v>57641.86</v>
      </c>
      <c r="R494" s="517"/>
    </row>
    <row r="495" spans="2:18" ht="23.25" customHeight="1" x14ac:dyDescent="0.25">
      <c r="B495" s="515" t="s">
        <v>841</v>
      </c>
      <c r="C495" s="515"/>
      <c r="D495" s="515"/>
      <c r="E495" s="515"/>
      <c r="F495" s="515"/>
      <c r="G495" s="515"/>
      <c r="H495" s="553" t="s">
        <v>482</v>
      </c>
      <c r="I495" s="554"/>
      <c r="J495" s="554"/>
      <c r="K495" s="555"/>
      <c r="L495" s="371" t="s">
        <v>223</v>
      </c>
      <c r="M495" s="372" t="s">
        <v>234</v>
      </c>
      <c r="N495" s="516" t="s">
        <v>842</v>
      </c>
      <c r="O495" s="516"/>
      <c r="P495" s="371"/>
      <c r="Q495" s="517">
        <v>57641.86</v>
      </c>
      <c r="R495" s="517"/>
    </row>
    <row r="496" spans="2:18" ht="23.25" customHeight="1" x14ac:dyDescent="0.25">
      <c r="B496" s="515" t="s">
        <v>1074</v>
      </c>
      <c r="C496" s="515"/>
      <c r="D496" s="515"/>
      <c r="E496" s="515"/>
      <c r="F496" s="515"/>
      <c r="G496" s="515"/>
      <c r="H496" s="553" t="s">
        <v>482</v>
      </c>
      <c r="I496" s="554"/>
      <c r="J496" s="554"/>
      <c r="K496" s="555"/>
      <c r="L496" s="371" t="s">
        <v>223</v>
      </c>
      <c r="M496" s="372" t="s">
        <v>234</v>
      </c>
      <c r="N496" s="516" t="s">
        <v>1075</v>
      </c>
      <c r="O496" s="516"/>
      <c r="P496" s="364"/>
      <c r="Q496" s="517">
        <v>51565.06</v>
      </c>
      <c r="R496" s="517"/>
    </row>
    <row r="497" spans="2:18" ht="23.25" customHeight="1" x14ac:dyDescent="0.25">
      <c r="B497" s="515" t="s">
        <v>828</v>
      </c>
      <c r="C497" s="515"/>
      <c r="D497" s="515"/>
      <c r="E497" s="515"/>
      <c r="F497" s="515"/>
      <c r="G497" s="515"/>
      <c r="H497" s="553" t="s">
        <v>482</v>
      </c>
      <c r="I497" s="554"/>
      <c r="J497" s="554"/>
      <c r="K497" s="555"/>
      <c r="L497" s="371" t="s">
        <v>223</v>
      </c>
      <c r="M497" s="372" t="s">
        <v>234</v>
      </c>
      <c r="N497" s="516" t="s">
        <v>1075</v>
      </c>
      <c r="O497" s="516"/>
      <c r="P497" s="371" t="s">
        <v>829</v>
      </c>
      <c r="Q497" s="517">
        <v>51565.06</v>
      </c>
      <c r="R497" s="517"/>
    </row>
    <row r="498" spans="2:18" ht="45.75" customHeight="1" x14ac:dyDescent="0.25">
      <c r="B498" s="515" t="s">
        <v>682</v>
      </c>
      <c r="C498" s="515"/>
      <c r="D498" s="515"/>
      <c r="E498" s="515"/>
      <c r="F498" s="515"/>
      <c r="G498" s="515"/>
      <c r="H498" s="553" t="s">
        <v>482</v>
      </c>
      <c r="I498" s="554"/>
      <c r="J498" s="554"/>
      <c r="K498" s="555"/>
      <c r="L498" s="371" t="s">
        <v>223</v>
      </c>
      <c r="M498" s="372" t="s">
        <v>234</v>
      </c>
      <c r="N498" s="516" t="s">
        <v>681</v>
      </c>
      <c r="O498" s="516"/>
      <c r="P498" s="364"/>
      <c r="Q498" s="517">
        <v>0</v>
      </c>
      <c r="R498" s="517"/>
    </row>
    <row r="499" spans="2:18" ht="23.25" customHeight="1" x14ac:dyDescent="0.25">
      <c r="B499" s="515" t="s">
        <v>828</v>
      </c>
      <c r="C499" s="515"/>
      <c r="D499" s="515"/>
      <c r="E499" s="515"/>
      <c r="F499" s="515"/>
      <c r="G499" s="515"/>
      <c r="H499" s="553" t="s">
        <v>482</v>
      </c>
      <c r="I499" s="554"/>
      <c r="J499" s="554"/>
      <c r="K499" s="555"/>
      <c r="L499" s="371" t="s">
        <v>223</v>
      </c>
      <c r="M499" s="372" t="s">
        <v>234</v>
      </c>
      <c r="N499" s="516" t="s">
        <v>681</v>
      </c>
      <c r="O499" s="516"/>
      <c r="P499" s="371" t="s">
        <v>829</v>
      </c>
      <c r="Q499" s="517">
        <v>0</v>
      </c>
      <c r="R499" s="517"/>
    </row>
    <row r="500" spans="2:18" ht="79.5" customHeight="1" x14ac:dyDescent="0.25">
      <c r="B500" s="515" t="s">
        <v>1114</v>
      </c>
      <c r="C500" s="515"/>
      <c r="D500" s="515"/>
      <c r="E500" s="515"/>
      <c r="F500" s="515"/>
      <c r="G500" s="515"/>
      <c r="H500" s="553" t="s">
        <v>482</v>
      </c>
      <c r="I500" s="554"/>
      <c r="J500" s="554"/>
      <c r="K500" s="555"/>
      <c r="L500" s="371" t="s">
        <v>223</v>
      </c>
      <c r="M500" s="372" t="s">
        <v>234</v>
      </c>
      <c r="N500" s="516" t="s">
        <v>1115</v>
      </c>
      <c r="O500" s="516"/>
      <c r="P500" s="364"/>
      <c r="Q500" s="517">
        <v>6076.8</v>
      </c>
      <c r="R500" s="517"/>
    </row>
    <row r="501" spans="2:18" ht="23.25" customHeight="1" x14ac:dyDescent="0.25">
      <c r="B501" s="515" t="s">
        <v>828</v>
      </c>
      <c r="C501" s="515"/>
      <c r="D501" s="515"/>
      <c r="E501" s="515"/>
      <c r="F501" s="515"/>
      <c r="G501" s="515"/>
      <c r="H501" s="553" t="s">
        <v>482</v>
      </c>
      <c r="I501" s="554"/>
      <c r="J501" s="554"/>
      <c r="K501" s="555"/>
      <c r="L501" s="371" t="s">
        <v>223</v>
      </c>
      <c r="M501" s="372" t="s">
        <v>234</v>
      </c>
      <c r="N501" s="516" t="s">
        <v>1115</v>
      </c>
      <c r="O501" s="516"/>
      <c r="P501" s="371" t="s">
        <v>829</v>
      </c>
      <c r="Q501" s="517">
        <v>6076.8</v>
      </c>
      <c r="R501" s="517"/>
    </row>
    <row r="502" spans="2:18" ht="15" customHeight="1" x14ac:dyDescent="0.25">
      <c r="B502" s="515" t="s">
        <v>260</v>
      </c>
      <c r="C502" s="515"/>
      <c r="D502" s="515"/>
      <c r="E502" s="515"/>
      <c r="F502" s="515"/>
      <c r="G502" s="515"/>
      <c r="H502" s="553" t="s">
        <v>482</v>
      </c>
      <c r="I502" s="554"/>
      <c r="J502" s="554"/>
      <c r="K502" s="555"/>
      <c r="L502" s="371" t="s">
        <v>240</v>
      </c>
      <c r="M502" s="371"/>
      <c r="N502" s="516"/>
      <c r="O502" s="516"/>
      <c r="P502" s="371"/>
      <c r="Q502" s="517">
        <v>68566618.620000005</v>
      </c>
      <c r="R502" s="517"/>
    </row>
    <row r="503" spans="2:18" ht="15" customHeight="1" x14ac:dyDescent="0.25">
      <c r="B503" s="515" t="s">
        <v>261</v>
      </c>
      <c r="C503" s="515"/>
      <c r="D503" s="515"/>
      <c r="E503" s="515"/>
      <c r="F503" s="515"/>
      <c r="G503" s="515"/>
      <c r="H503" s="553" t="s">
        <v>482</v>
      </c>
      <c r="I503" s="554"/>
      <c r="J503" s="554"/>
      <c r="K503" s="555"/>
      <c r="L503" s="371" t="s">
        <v>240</v>
      </c>
      <c r="M503" s="372" t="s">
        <v>210</v>
      </c>
      <c r="N503" s="516"/>
      <c r="O503" s="516"/>
      <c r="P503" s="371"/>
      <c r="Q503" s="517">
        <v>65681385.810000002</v>
      </c>
      <c r="R503" s="517"/>
    </row>
    <row r="504" spans="2:18" ht="23.25" customHeight="1" x14ac:dyDescent="0.25">
      <c r="B504" s="515" t="s">
        <v>833</v>
      </c>
      <c r="C504" s="515"/>
      <c r="D504" s="515"/>
      <c r="E504" s="515"/>
      <c r="F504" s="515"/>
      <c r="G504" s="515"/>
      <c r="H504" s="553" t="s">
        <v>482</v>
      </c>
      <c r="I504" s="554"/>
      <c r="J504" s="554"/>
      <c r="K504" s="555"/>
      <c r="L504" s="371" t="s">
        <v>240</v>
      </c>
      <c r="M504" s="372" t="s">
        <v>210</v>
      </c>
      <c r="N504" s="516" t="s">
        <v>834</v>
      </c>
      <c r="O504" s="516"/>
      <c r="P504" s="371"/>
      <c r="Q504" s="517">
        <v>3196061.85</v>
      </c>
      <c r="R504" s="517"/>
    </row>
    <row r="505" spans="2:18" ht="34.5" customHeight="1" x14ac:dyDescent="0.25">
      <c r="B505" s="515" t="s">
        <v>976</v>
      </c>
      <c r="C505" s="515"/>
      <c r="D505" s="515"/>
      <c r="E505" s="515"/>
      <c r="F505" s="515"/>
      <c r="G505" s="515"/>
      <c r="H505" s="553" t="s">
        <v>482</v>
      </c>
      <c r="I505" s="554"/>
      <c r="J505" s="554"/>
      <c r="K505" s="555"/>
      <c r="L505" s="371" t="s">
        <v>240</v>
      </c>
      <c r="M505" s="372" t="s">
        <v>210</v>
      </c>
      <c r="N505" s="516" t="s">
        <v>977</v>
      </c>
      <c r="O505" s="516"/>
      <c r="P505" s="371"/>
      <c r="Q505" s="517">
        <v>3196061.85</v>
      </c>
      <c r="R505" s="517"/>
    </row>
    <row r="506" spans="2:18" ht="68.25" customHeight="1" x14ac:dyDescent="0.25">
      <c r="B506" s="515" t="s">
        <v>581</v>
      </c>
      <c r="C506" s="515"/>
      <c r="D506" s="515"/>
      <c r="E506" s="515"/>
      <c r="F506" s="515"/>
      <c r="G506" s="515"/>
      <c r="H506" s="553" t="s">
        <v>482</v>
      </c>
      <c r="I506" s="554"/>
      <c r="J506" s="554"/>
      <c r="K506" s="555"/>
      <c r="L506" s="371" t="s">
        <v>240</v>
      </c>
      <c r="M506" s="372" t="s">
        <v>210</v>
      </c>
      <c r="N506" s="516" t="s">
        <v>582</v>
      </c>
      <c r="O506" s="516"/>
      <c r="P506" s="364"/>
      <c r="Q506" s="517">
        <v>3196061.85</v>
      </c>
      <c r="R506" s="517"/>
    </row>
    <row r="507" spans="2:18" ht="23.25" customHeight="1" x14ac:dyDescent="0.25">
      <c r="B507" s="515" t="s">
        <v>845</v>
      </c>
      <c r="C507" s="515"/>
      <c r="D507" s="515"/>
      <c r="E507" s="515"/>
      <c r="F507" s="515"/>
      <c r="G507" s="515"/>
      <c r="H507" s="553" t="s">
        <v>482</v>
      </c>
      <c r="I507" s="554"/>
      <c r="J507" s="554"/>
      <c r="K507" s="555"/>
      <c r="L507" s="371" t="s">
        <v>240</v>
      </c>
      <c r="M507" s="372" t="s">
        <v>210</v>
      </c>
      <c r="N507" s="516" t="s">
        <v>582</v>
      </c>
      <c r="O507" s="516"/>
      <c r="P507" s="371" t="s">
        <v>846</v>
      </c>
      <c r="Q507" s="517">
        <v>3196061.85</v>
      </c>
      <c r="R507" s="517"/>
    </row>
    <row r="508" spans="2:18" ht="34.5" customHeight="1" x14ac:dyDescent="0.25">
      <c r="B508" s="515" t="s">
        <v>830</v>
      </c>
      <c r="C508" s="515"/>
      <c r="D508" s="515"/>
      <c r="E508" s="515"/>
      <c r="F508" s="515"/>
      <c r="G508" s="515"/>
      <c r="H508" s="553" t="s">
        <v>482</v>
      </c>
      <c r="I508" s="554"/>
      <c r="J508" s="554"/>
      <c r="K508" s="555"/>
      <c r="L508" s="371" t="s">
        <v>240</v>
      </c>
      <c r="M508" s="372" t="s">
        <v>210</v>
      </c>
      <c r="N508" s="516" t="s">
        <v>582</v>
      </c>
      <c r="O508" s="516"/>
      <c r="P508" s="371" t="s">
        <v>739</v>
      </c>
      <c r="Q508" s="517">
        <v>0</v>
      </c>
      <c r="R508" s="517"/>
    </row>
    <row r="509" spans="2:18" ht="34.5" customHeight="1" x14ac:dyDescent="0.25">
      <c r="B509" s="515" t="s">
        <v>991</v>
      </c>
      <c r="C509" s="515"/>
      <c r="D509" s="515"/>
      <c r="E509" s="515"/>
      <c r="F509" s="515"/>
      <c r="G509" s="515"/>
      <c r="H509" s="553" t="s">
        <v>482</v>
      </c>
      <c r="I509" s="554"/>
      <c r="J509" s="554"/>
      <c r="K509" s="555"/>
      <c r="L509" s="371" t="s">
        <v>240</v>
      </c>
      <c r="M509" s="372" t="s">
        <v>210</v>
      </c>
      <c r="N509" s="516" t="s">
        <v>992</v>
      </c>
      <c r="O509" s="516"/>
      <c r="P509" s="371"/>
      <c r="Q509" s="517">
        <v>57414710.07</v>
      </c>
      <c r="R509" s="517"/>
    </row>
    <row r="510" spans="2:18" ht="34.5" customHeight="1" x14ac:dyDescent="0.25">
      <c r="B510" s="515" t="s">
        <v>993</v>
      </c>
      <c r="C510" s="515"/>
      <c r="D510" s="515"/>
      <c r="E510" s="515"/>
      <c r="F510" s="515"/>
      <c r="G510" s="515"/>
      <c r="H510" s="553" t="s">
        <v>482</v>
      </c>
      <c r="I510" s="554"/>
      <c r="J510" s="554"/>
      <c r="K510" s="555"/>
      <c r="L510" s="371" t="s">
        <v>240</v>
      </c>
      <c r="M510" s="372" t="s">
        <v>210</v>
      </c>
      <c r="N510" s="516" t="s">
        <v>994</v>
      </c>
      <c r="O510" s="516"/>
      <c r="P510" s="371"/>
      <c r="Q510" s="517">
        <v>6715662.8099999996</v>
      </c>
      <c r="R510" s="517"/>
    </row>
    <row r="511" spans="2:18" ht="68.25" customHeight="1" x14ac:dyDescent="0.25">
      <c r="B511" s="515" t="s">
        <v>995</v>
      </c>
      <c r="C511" s="515"/>
      <c r="D511" s="515"/>
      <c r="E511" s="515"/>
      <c r="F511" s="515"/>
      <c r="G511" s="515"/>
      <c r="H511" s="553" t="s">
        <v>482</v>
      </c>
      <c r="I511" s="554"/>
      <c r="J511" s="554"/>
      <c r="K511" s="555"/>
      <c r="L511" s="371" t="s">
        <v>240</v>
      </c>
      <c r="M511" s="372" t="s">
        <v>210</v>
      </c>
      <c r="N511" s="516" t="s">
        <v>611</v>
      </c>
      <c r="O511" s="516"/>
      <c r="P511" s="364"/>
      <c r="Q511" s="517">
        <v>3300000</v>
      </c>
      <c r="R511" s="517"/>
    </row>
    <row r="512" spans="2:18" ht="34.5" customHeight="1" x14ac:dyDescent="0.25">
      <c r="B512" s="515" t="s">
        <v>830</v>
      </c>
      <c r="C512" s="515"/>
      <c r="D512" s="515"/>
      <c r="E512" s="515"/>
      <c r="F512" s="515"/>
      <c r="G512" s="515"/>
      <c r="H512" s="553" t="s">
        <v>482</v>
      </c>
      <c r="I512" s="554"/>
      <c r="J512" s="554"/>
      <c r="K512" s="555"/>
      <c r="L512" s="371" t="s">
        <v>240</v>
      </c>
      <c r="M512" s="372" t="s">
        <v>210</v>
      </c>
      <c r="N512" s="516" t="s">
        <v>611</v>
      </c>
      <c r="O512" s="516"/>
      <c r="P512" s="371" t="s">
        <v>739</v>
      </c>
      <c r="Q512" s="517">
        <v>1000000</v>
      </c>
      <c r="R512" s="517"/>
    </row>
    <row r="513" spans="2:18" ht="15" customHeight="1" x14ac:dyDescent="0.25">
      <c r="B513" s="515" t="s">
        <v>996</v>
      </c>
      <c r="C513" s="515"/>
      <c r="D513" s="515"/>
      <c r="E513" s="515"/>
      <c r="F513" s="515"/>
      <c r="G513" s="515"/>
      <c r="H513" s="553" t="s">
        <v>482</v>
      </c>
      <c r="I513" s="554"/>
      <c r="J513" s="554"/>
      <c r="K513" s="555"/>
      <c r="L513" s="371" t="s">
        <v>240</v>
      </c>
      <c r="M513" s="372" t="s">
        <v>210</v>
      </c>
      <c r="N513" s="516" t="s">
        <v>611</v>
      </c>
      <c r="O513" s="516"/>
      <c r="P513" s="371" t="s">
        <v>997</v>
      </c>
      <c r="Q513" s="517">
        <v>2300000</v>
      </c>
      <c r="R513" s="517"/>
    </row>
    <row r="514" spans="2:18" ht="102" customHeight="1" x14ac:dyDescent="0.25">
      <c r="B514" s="515" t="s">
        <v>998</v>
      </c>
      <c r="C514" s="515"/>
      <c r="D514" s="515"/>
      <c r="E514" s="515"/>
      <c r="F514" s="515"/>
      <c r="G514" s="515"/>
      <c r="H514" s="553" t="s">
        <v>482</v>
      </c>
      <c r="I514" s="554"/>
      <c r="J514" s="554"/>
      <c r="K514" s="555"/>
      <c r="L514" s="371" t="s">
        <v>240</v>
      </c>
      <c r="M514" s="372" t="s">
        <v>210</v>
      </c>
      <c r="N514" s="516" t="s">
        <v>612</v>
      </c>
      <c r="O514" s="516"/>
      <c r="P514" s="364"/>
      <c r="Q514" s="517">
        <v>3195000</v>
      </c>
      <c r="R514" s="517"/>
    </row>
    <row r="515" spans="2:18" ht="34.5" customHeight="1" x14ac:dyDescent="0.25">
      <c r="B515" s="515" t="s">
        <v>830</v>
      </c>
      <c r="C515" s="515"/>
      <c r="D515" s="515"/>
      <c r="E515" s="515"/>
      <c r="F515" s="515"/>
      <c r="G515" s="515"/>
      <c r="H515" s="553" t="s">
        <v>482</v>
      </c>
      <c r="I515" s="554"/>
      <c r="J515" s="554"/>
      <c r="K515" s="555"/>
      <c r="L515" s="371" t="s">
        <v>240</v>
      </c>
      <c r="M515" s="372" t="s">
        <v>210</v>
      </c>
      <c r="N515" s="516" t="s">
        <v>612</v>
      </c>
      <c r="O515" s="516"/>
      <c r="P515" s="371" t="s">
        <v>739</v>
      </c>
      <c r="Q515" s="517">
        <v>1825000</v>
      </c>
      <c r="R515" s="517"/>
    </row>
    <row r="516" spans="2:18" ht="15" customHeight="1" x14ac:dyDescent="0.25">
      <c r="B516" s="515" t="s">
        <v>996</v>
      </c>
      <c r="C516" s="515"/>
      <c r="D516" s="515"/>
      <c r="E516" s="515"/>
      <c r="F516" s="515"/>
      <c r="G516" s="515"/>
      <c r="H516" s="553" t="s">
        <v>482</v>
      </c>
      <c r="I516" s="554"/>
      <c r="J516" s="554"/>
      <c r="K516" s="555"/>
      <c r="L516" s="371" t="s">
        <v>240</v>
      </c>
      <c r="M516" s="372" t="s">
        <v>210</v>
      </c>
      <c r="N516" s="516" t="s">
        <v>612</v>
      </c>
      <c r="O516" s="516"/>
      <c r="P516" s="371" t="s">
        <v>997</v>
      </c>
      <c r="Q516" s="517">
        <v>1370000</v>
      </c>
      <c r="R516" s="517"/>
    </row>
    <row r="517" spans="2:18" ht="45.75" customHeight="1" x14ac:dyDescent="0.25">
      <c r="B517" s="515" t="s">
        <v>999</v>
      </c>
      <c r="C517" s="515"/>
      <c r="D517" s="515"/>
      <c r="E517" s="515"/>
      <c r="F517" s="515"/>
      <c r="G517" s="515"/>
      <c r="H517" s="553" t="s">
        <v>482</v>
      </c>
      <c r="I517" s="554"/>
      <c r="J517" s="554"/>
      <c r="K517" s="555"/>
      <c r="L517" s="371" t="s">
        <v>240</v>
      </c>
      <c r="M517" s="372" t="s">
        <v>210</v>
      </c>
      <c r="N517" s="516" t="s">
        <v>759</v>
      </c>
      <c r="O517" s="516"/>
      <c r="P517" s="364"/>
      <c r="Q517" s="517">
        <v>0</v>
      </c>
      <c r="R517" s="517"/>
    </row>
    <row r="518" spans="2:18" ht="15" customHeight="1" x14ac:dyDescent="0.25">
      <c r="B518" s="515" t="s">
        <v>996</v>
      </c>
      <c r="C518" s="515"/>
      <c r="D518" s="515"/>
      <c r="E518" s="515"/>
      <c r="F518" s="515"/>
      <c r="G518" s="515"/>
      <c r="H518" s="553" t="s">
        <v>482</v>
      </c>
      <c r="I518" s="554"/>
      <c r="J518" s="554"/>
      <c r="K518" s="555"/>
      <c r="L518" s="371" t="s">
        <v>240</v>
      </c>
      <c r="M518" s="372" t="s">
        <v>210</v>
      </c>
      <c r="N518" s="516" t="s">
        <v>759</v>
      </c>
      <c r="O518" s="516"/>
      <c r="P518" s="371" t="s">
        <v>997</v>
      </c>
      <c r="Q518" s="517">
        <v>0</v>
      </c>
      <c r="R518" s="517"/>
    </row>
    <row r="519" spans="2:18" ht="34.5" customHeight="1" x14ac:dyDescent="0.25">
      <c r="B519" s="515" t="s">
        <v>712</v>
      </c>
      <c r="C519" s="515"/>
      <c r="D519" s="515"/>
      <c r="E519" s="515"/>
      <c r="F519" s="515"/>
      <c r="G519" s="515"/>
      <c r="H519" s="553" t="s">
        <v>482</v>
      </c>
      <c r="I519" s="554"/>
      <c r="J519" s="554"/>
      <c r="K519" s="555"/>
      <c r="L519" s="371" t="s">
        <v>240</v>
      </c>
      <c r="M519" s="372" t="s">
        <v>210</v>
      </c>
      <c r="N519" s="516" t="s">
        <v>1000</v>
      </c>
      <c r="O519" s="516"/>
      <c r="P519" s="364"/>
      <c r="Q519" s="517">
        <v>220662.81</v>
      </c>
      <c r="R519" s="517"/>
    </row>
    <row r="520" spans="2:18" ht="34.5" customHeight="1" x14ac:dyDescent="0.25">
      <c r="B520" s="515" t="s">
        <v>830</v>
      </c>
      <c r="C520" s="515"/>
      <c r="D520" s="515"/>
      <c r="E520" s="515"/>
      <c r="F520" s="515"/>
      <c r="G520" s="515"/>
      <c r="H520" s="553" t="s">
        <v>482</v>
      </c>
      <c r="I520" s="554"/>
      <c r="J520" s="554"/>
      <c r="K520" s="555"/>
      <c r="L520" s="371" t="s">
        <v>240</v>
      </c>
      <c r="M520" s="372" t="s">
        <v>210</v>
      </c>
      <c r="N520" s="516" t="s">
        <v>1000</v>
      </c>
      <c r="O520" s="516"/>
      <c r="P520" s="371" t="s">
        <v>739</v>
      </c>
      <c r="Q520" s="517">
        <v>220662.81</v>
      </c>
      <c r="R520" s="517"/>
    </row>
    <row r="521" spans="2:18" ht="23.25" customHeight="1" x14ac:dyDescent="0.25">
      <c r="B521" s="515" t="s">
        <v>1001</v>
      </c>
      <c r="C521" s="515"/>
      <c r="D521" s="515"/>
      <c r="E521" s="515"/>
      <c r="F521" s="515"/>
      <c r="G521" s="515"/>
      <c r="H521" s="553" t="s">
        <v>482</v>
      </c>
      <c r="I521" s="554"/>
      <c r="J521" s="554"/>
      <c r="K521" s="555"/>
      <c r="L521" s="371" t="s">
        <v>240</v>
      </c>
      <c r="M521" s="372" t="s">
        <v>210</v>
      </c>
      <c r="N521" s="516" t="s">
        <v>1002</v>
      </c>
      <c r="O521" s="516"/>
      <c r="P521" s="371"/>
      <c r="Q521" s="517">
        <v>44625604.909999996</v>
      </c>
      <c r="R521" s="517"/>
    </row>
    <row r="522" spans="2:18" ht="79.5" customHeight="1" x14ac:dyDescent="0.25">
      <c r="B522" s="515" t="s">
        <v>613</v>
      </c>
      <c r="C522" s="515"/>
      <c r="D522" s="515"/>
      <c r="E522" s="515"/>
      <c r="F522" s="515"/>
      <c r="G522" s="515"/>
      <c r="H522" s="553" t="s">
        <v>482</v>
      </c>
      <c r="I522" s="554"/>
      <c r="J522" s="554"/>
      <c r="K522" s="555"/>
      <c r="L522" s="371" t="s">
        <v>240</v>
      </c>
      <c r="M522" s="372" t="s">
        <v>210</v>
      </c>
      <c r="N522" s="516" t="s">
        <v>614</v>
      </c>
      <c r="O522" s="516"/>
      <c r="P522" s="364"/>
      <c r="Q522" s="517">
        <v>44625604.909999996</v>
      </c>
      <c r="R522" s="517"/>
    </row>
    <row r="523" spans="2:18" ht="15" customHeight="1" x14ac:dyDescent="0.25">
      <c r="B523" s="515" t="s">
        <v>996</v>
      </c>
      <c r="C523" s="515"/>
      <c r="D523" s="515"/>
      <c r="E523" s="515"/>
      <c r="F523" s="515"/>
      <c r="G523" s="515"/>
      <c r="H523" s="553" t="s">
        <v>482</v>
      </c>
      <c r="I523" s="554"/>
      <c r="J523" s="554"/>
      <c r="K523" s="555"/>
      <c r="L523" s="371" t="s">
        <v>240</v>
      </c>
      <c r="M523" s="372" t="s">
        <v>210</v>
      </c>
      <c r="N523" s="516" t="s">
        <v>614</v>
      </c>
      <c r="O523" s="516"/>
      <c r="P523" s="371" t="s">
        <v>997</v>
      </c>
      <c r="Q523" s="517">
        <v>44625604.909999996</v>
      </c>
      <c r="R523" s="517"/>
    </row>
    <row r="524" spans="2:18" ht="15" customHeight="1" x14ac:dyDescent="0.25">
      <c r="B524" s="515" t="s">
        <v>1003</v>
      </c>
      <c r="C524" s="515"/>
      <c r="D524" s="515"/>
      <c r="E524" s="515"/>
      <c r="F524" s="515"/>
      <c r="G524" s="515"/>
      <c r="H524" s="553" t="s">
        <v>482</v>
      </c>
      <c r="I524" s="554"/>
      <c r="J524" s="554"/>
      <c r="K524" s="555"/>
      <c r="L524" s="371" t="s">
        <v>240</v>
      </c>
      <c r="M524" s="372" t="s">
        <v>210</v>
      </c>
      <c r="N524" s="516" t="s">
        <v>1003</v>
      </c>
      <c r="O524" s="516"/>
      <c r="P524" s="371"/>
      <c r="Q524" s="517">
        <v>6073442.3499999996</v>
      </c>
      <c r="R524" s="517"/>
    </row>
    <row r="525" spans="2:18" ht="79.5" customHeight="1" x14ac:dyDescent="0.25">
      <c r="B525" s="515" t="s">
        <v>680</v>
      </c>
      <c r="C525" s="515"/>
      <c r="D525" s="515"/>
      <c r="E525" s="515"/>
      <c r="F525" s="515"/>
      <c r="G525" s="515"/>
      <c r="H525" s="553" t="s">
        <v>482</v>
      </c>
      <c r="I525" s="554"/>
      <c r="J525" s="554"/>
      <c r="K525" s="555"/>
      <c r="L525" s="371" t="s">
        <v>240</v>
      </c>
      <c r="M525" s="372" t="s">
        <v>210</v>
      </c>
      <c r="N525" s="516" t="s">
        <v>615</v>
      </c>
      <c r="O525" s="516"/>
      <c r="P525" s="364"/>
      <c r="Q525" s="517">
        <v>130200</v>
      </c>
      <c r="R525" s="517"/>
    </row>
    <row r="526" spans="2:18" ht="23.25" customHeight="1" x14ac:dyDescent="0.25">
      <c r="B526" s="515" t="s">
        <v>845</v>
      </c>
      <c r="C526" s="515"/>
      <c r="D526" s="515"/>
      <c r="E526" s="515"/>
      <c r="F526" s="515"/>
      <c r="G526" s="515"/>
      <c r="H526" s="553" t="s">
        <v>482</v>
      </c>
      <c r="I526" s="554"/>
      <c r="J526" s="554"/>
      <c r="K526" s="555"/>
      <c r="L526" s="371" t="s">
        <v>240</v>
      </c>
      <c r="M526" s="372" t="s">
        <v>210</v>
      </c>
      <c r="N526" s="516" t="s">
        <v>615</v>
      </c>
      <c r="O526" s="516"/>
      <c r="P526" s="371" t="s">
        <v>846</v>
      </c>
      <c r="Q526" s="517">
        <v>130200</v>
      </c>
      <c r="R526" s="517"/>
    </row>
    <row r="527" spans="2:18" ht="90.75" customHeight="1" x14ac:dyDescent="0.25">
      <c r="B527" s="515" t="s">
        <v>616</v>
      </c>
      <c r="C527" s="515"/>
      <c r="D527" s="515"/>
      <c r="E527" s="515"/>
      <c r="F527" s="515"/>
      <c r="G527" s="515"/>
      <c r="H527" s="553" t="s">
        <v>482</v>
      </c>
      <c r="I527" s="554"/>
      <c r="J527" s="554"/>
      <c r="K527" s="555"/>
      <c r="L527" s="371" t="s">
        <v>240</v>
      </c>
      <c r="M527" s="372" t="s">
        <v>210</v>
      </c>
      <c r="N527" s="516" t="s">
        <v>617</v>
      </c>
      <c r="O527" s="516"/>
      <c r="P527" s="364"/>
      <c r="Q527" s="517">
        <v>5772957.5999999996</v>
      </c>
      <c r="R527" s="517"/>
    </row>
    <row r="528" spans="2:18" ht="23.25" customHeight="1" x14ac:dyDescent="0.25">
      <c r="B528" s="515" t="s">
        <v>845</v>
      </c>
      <c r="C528" s="515"/>
      <c r="D528" s="515"/>
      <c r="E528" s="515"/>
      <c r="F528" s="515"/>
      <c r="G528" s="515"/>
      <c r="H528" s="553" t="s">
        <v>482</v>
      </c>
      <c r="I528" s="554"/>
      <c r="J528" s="554"/>
      <c r="K528" s="555"/>
      <c r="L528" s="371" t="s">
        <v>240</v>
      </c>
      <c r="M528" s="372" t="s">
        <v>210</v>
      </c>
      <c r="N528" s="516" t="s">
        <v>617</v>
      </c>
      <c r="O528" s="516"/>
      <c r="P528" s="371" t="s">
        <v>846</v>
      </c>
      <c r="Q528" s="517">
        <v>4067000</v>
      </c>
      <c r="R528" s="517"/>
    </row>
    <row r="529" spans="2:18" ht="34.5" customHeight="1" x14ac:dyDescent="0.25">
      <c r="B529" s="515" t="s">
        <v>830</v>
      </c>
      <c r="C529" s="515"/>
      <c r="D529" s="515"/>
      <c r="E529" s="515"/>
      <c r="F529" s="515"/>
      <c r="G529" s="515"/>
      <c r="H529" s="553" t="s">
        <v>482</v>
      </c>
      <c r="I529" s="554"/>
      <c r="J529" s="554"/>
      <c r="K529" s="555"/>
      <c r="L529" s="371" t="s">
        <v>240</v>
      </c>
      <c r="M529" s="372" t="s">
        <v>210</v>
      </c>
      <c r="N529" s="516" t="s">
        <v>617</v>
      </c>
      <c r="O529" s="516"/>
      <c r="P529" s="371" t="s">
        <v>739</v>
      </c>
      <c r="Q529" s="517">
        <v>1605957.6</v>
      </c>
      <c r="R529" s="517"/>
    </row>
    <row r="530" spans="2:18" ht="15" customHeight="1" x14ac:dyDescent="0.25">
      <c r="B530" s="515" t="s">
        <v>831</v>
      </c>
      <c r="C530" s="515"/>
      <c r="D530" s="515"/>
      <c r="E530" s="515"/>
      <c r="F530" s="515"/>
      <c r="G530" s="515"/>
      <c r="H530" s="553" t="s">
        <v>482</v>
      </c>
      <c r="I530" s="554"/>
      <c r="J530" s="554"/>
      <c r="K530" s="555"/>
      <c r="L530" s="371" t="s">
        <v>240</v>
      </c>
      <c r="M530" s="372" t="s">
        <v>210</v>
      </c>
      <c r="N530" s="516" t="s">
        <v>617</v>
      </c>
      <c r="O530" s="516"/>
      <c r="P530" s="371" t="s">
        <v>822</v>
      </c>
      <c r="Q530" s="517">
        <v>100000</v>
      </c>
      <c r="R530" s="517"/>
    </row>
    <row r="531" spans="2:18" ht="90.75" customHeight="1" x14ac:dyDescent="0.25">
      <c r="B531" s="515" t="s">
        <v>618</v>
      </c>
      <c r="C531" s="515"/>
      <c r="D531" s="515"/>
      <c r="E531" s="515"/>
      <c r="F531" s="515"/>
      <c r="G531" s="515"/>
      <c r="H531" s="553" t="s">
        <v>482</v>
      </c>
      <c r="I531" s="554"/>
      <c r="J531" s="554"/>
      <c r="K531" s="555"/>
      <c r="L531" s="371" t="s">
        <v>240</v>
      </c>
      <c r="M531" s="372" t="s">
        <v>210</v>
      </c>
      <c r="N531" s="516" t="s">
        <v>619</v>
      </c>
      <c r="O531" s="516"/>
      <c r="P531" s="364"/>
      <c r="Q531" s="517">
        <v>170284.75</v>
      </c>
      <c r="R531" s="517"/>
    </row>
    <row r="532" spans="2:18" ht="23.25" customHeight="1" x14ac:dyDescent="0.25">
      <c r="B532" s="515" t="s">
        <v>848</v>
      </c>
      <c r="C532" s="515"/>
      <c r="D532" s="515"/>
      <c r="E532" s="515"/>
      <c r="F532" s="515"/>
      <c r="G532" s="515"/>
      <c r="H532" s="553" t="s">
        <v>482</v>
      </c>
      <c r="I532" s="554"/>
      <c r="J532" s="554"/>
      <c r="K532" s="555"/>
      <c r="L532" s="371" t="s">
        <v>240</v>
      </c>
      <c r="M532" s="372" t="s">
        <v>210</v>
      </c>
      <c r="N532" s="516" t="s">
        <v>619</v>
      </c>
      <c r="O532" s="516"/>
      <c r="P532" s="371" t="s">
        <v>849</v>
      </c>
      <c r="Q532" s="517">
        <v>170284.75</v>
      </c>
      <c r="R532" s="517"/>
    </row>
    <row r="533" spans="2:18" ht="15" customHeight="1" x14ac:dyDescent="0.25">
      <c r="B533" s="515" t="s">
        <v>839</v>
      </c>
      <c r="C533" s="515"/>
      <c r="D533" s="515"/>
      <c r="E533" s="515"/>
      <c r="F533" s="515"/>
      <c r="G533" s="515"/>
      <c r="H533" s="553" t="s">
        <v>482</v>
      </c>
      <c r="I533" s="554"/>
      <c r="J533" s="554"/>
      <c r="K533" s="555"/>
      <c r="L533" s="371" t="s">
        <v>240</v>
      </c>
      <c r="M533" s="372" t="s">
        <v>210</v>
      </c>
      <c r="N533" s="516" t="s">
        <v>840</v>
      </c>
      <c r="O533" s="516"/>
      <c r="P533" s="371"/>
      <c r="Q533" s="517">
        <v>5070613.8899999997</v>
      </c>
      <c r="R533" s="517"/>
    </row>
    <row r="534" spans="2:18" ht="23.25" customHeight="1" x14ac:dyDescent="0.25">
      <c r="B534" s="515" t="s">
        <v>841</v>
      </c>
      <c r="C534" s="515"/>
      <c r="D534" s="515"/>
      <c r="E534" s="515"/>
      <c r="F534" s="515"/>
      <c r="G534" s="515"/>
      <c r="H534" s="553" t="s">
        <v>482</v>
      </c>
      <c r="I534" s="554"/>
      <c r="J534" s="554"/>
      <c r="K534" s="555"/>
      <c r="L534" s="371" t="s">
        <v>240</v>
      </c>
      <c r="M534" s="372" t="s">
        <v>210</v>
      </c>
      <c r="N534" s="516" t="s">
        <v>842</v>
      </c>
      <c r="O534" s="516"/>
      <c r="P534" s="371"/>
      <c r="Q534" s="517">
        <v>5070613.8899999997</v>
      </c>
      <c r="R534" s="517"/>
    </row>
    <row r="535" spans="2:18" ht="23.25" customHeight="1" x14ac:dyDescent="0.25">
      <c r="B535" s="515" t="s">
        <v>679</v>
      </c>
      <c r="C535" s="515"/>
      <c r="D535" s="515"/>
      <c r="E535" s="515"/>
      <c r="F535" s="515"/>
      <c r="G535" s="515"/>
      <c r="H535" s="553" t="s">
        <v>482</v>
      </c>
      <c r="I535" s="554"/>
      <c r="J535" s="554"/>
      <c r="K535" s="555"/>
      <c r="L535" s="371" t="s">
        <v>240</v>
      </c>
      <c r="M535" s="372" t="s">
        <v>210</v>
      </c>
      <c r="N535" s="516" t="s">
        <v>678</v>
      </c>
      <c r="O535" s="516"/>
      <c r="P535" s="364"/>
      <c r="Q535" s="517">
        <v>5070613.8899999997</v>
      </c>
      <c r="R535" s="517"/>
    </row>
    <row r="536" spans="2:18" ht="23.25" customHeight="1" x14ac:dyDescent="0.25">
      <c r="B536" s="515" t="s">
        <v>845</v>
      </c>
      <c r="C536" s="515"/>
      <c r="D536" s="515"/>
      <c r="E536" s="515"/>
      <c r="F536" s="515"/>
      <c r="G536" s="515"/>
      <c r="H536" s="553" t="s">
        <v>482</v>
      </c>
      <c r="I536" s="554"/>
      <c r="J536" s="554"/>
      <c r="K536" s="555"/>
      <c r="L536" s="371" t="s">
        <v>240</v>
      </c>
      <c r="M536" s="372" t="s">
        <v>210</v>
      </c>
      <c r="N536" s="516" t="s">
        <v>678</v>
      </c>
      <c r="O536" s="516"/>
      <c r="P536" s="371" t="s">
        <v>846</v>
      </c>
      <c r="Q536" s="517">
        <v>3042368.33</v>
      </c>
      <c r="R536" s="517"/>
    </row>
    <row r="537" spans="2:18" ht="15" customHeight="1" x14ac:dyDescent="0.25">
      <c r="B537" s="515" t="s">
        <v>996</v>
      </c>
      <c r="C537" s="515"/>
      <c r="D537" s="515"/>
      <c r="E537" s="515"/>
      <c r="F537" s="515"/>
      <c r="G537" s="515"/>
      <c r="H537" s="553" t="s">
        <v>482</v>
      </c>
      <c r="I537" s="554"/>
      <c r="J537" s="554"/>
      <c r="K537" s="555"/>
      <c r="L537" s="371" t="s">
        <v>240</v>
      </c>
      <c r="M537" s="372" t="s">
        <v>210</v>
      </c>
      <c r="N537" s="516" t="s">
        <v>678</v>
      </c>
      <c r="O537" s="516"/>
      <c r="P537" s="371" t="s">
        <v>997</v>
      </c>
      <c r="Q537" s="517">
        <v>2028245.56</v>
      </c>
      <c r="R537" s="517"/>
    </row>
    <row r="538" spans="2:18" ht="23.25" customHeight="1" x14ac:dyDescent="0.25">
      <c r="B538" s="515" t="s">
        <v>262</v>
      </c>
      <c r="C538" s="515"/>
      <c r="D538" s="515"/>
      <c r="E538" s="515"/>
      <c r="F538" s="515"/>
      <c r="G538" s="515"/>
      <c r="H538" s="553" t="s">
        <v>482</v>
      </c>
      <c r="I538" s="554"/>
      <c r="J538" s="554"/>
      <c r="K538" s="555"/>
      <c r="L538" s="371" t="s">
        <v>240</v>
      </c>
      <c r="M538" s="372" t="s">
        <v>217</v>
      </c>
      <c r="N538" s="516"/>
      <c r="O538" s="516"/>
      <c r="P538" s="371"/>
      <c r="Q538" s="517">
        <v>2885232.81</v>
      </c>
      <c r="R538" s="517"/>
    </row>
    <row r="539" spans="2:18" ht="15" customHeight="1" x14ac:dyDescent="0.25">
      <c r="B539" s="515" t="s">
        <v>839</v>
      </c>
      <c r="C539" s="515"/>
      <c r="D539" s="515"/>
      <c r="E539" s="515"/>
      <c r="F539" s="515"/>
      <c r="G539" s="515"/>
      <c r="H539" s="553" t="s">
        <v>482</v>
      </c>
      <c r="I539" s="554"/>
      <c r="J539" s="554"/>
      <c r="K539" s="555"/>
      <c r="L539" s="371" t="s">
        <v>240</v>
      </c>
      <c r="M539" s="372" t="s">
        <v>217</v>
      </c>
      <c r="N539" s="516" t="s">
        <v>840</v>
      </c>
      <c r="O539" s="516"/>
      <c r="P539" s="371"/>
      <c r="Q539" s="517">
        <v>2885232.81</v>
      </c>
      <c r="R539" s="517"/>
    </row>
    <row r="540" spans="2:18" ht="23.25" customHeight="1" x14ac:dyDescent="0.25">
      <c r="B540" s="515" t="s">
        <v>841</v>
      </c>
      <c r="C540" s="515"/>
      <c r="D540" s="515"/>
      <c r="E540" s="515"/>
      <c r="F540" s="515"/>
      <c r="G540" s="515"/>
      <c r="H540" s="553" t="s">
        <v>482</v>
      </c>
      <c r="I540" s="554"/>
      <c r="J540" s="554"/>
      <c r="K540" s="555"/>
      <c r="L540" s="371" t="s">
        <v>240</v>
      </c>
      <c r="M540" s="372" t="s">
        <v>217</v>
      </c>
      <c r="N540" s="516" t="s">
        <v>842</v>
      </c>
      <c r="O540" s="516"/>
      <c r="P540" s="371"/>
      <c r="Q540" s="517">
        <v>2885232.81</v>
      </c>
      <c r="R540" s="517"/>
    </row>
    <row r="541" spans="2:18" ht="23.25" customHeight="1" x14ac:dyDescent="0.25">
      <c r="B541" s="515" t="s">
        <v>516</v>
      </c>
      <c r="C541" s="515"/>
      <c r="D541" s="515"/>
      <c r="E541" s="515"/>
      <c r="F541" s="515"/>
      <c r="G541" s="515"/>
      <c r="H541" s="553" t="s">
        <v>482</v>
      </c>
      <c r="I541" s="554"/>
      <c r="J541" s="554"/>
      <c r="K541" s="555"/>
      <c r="L541" s="371" t="s">
        <v>240</v>
      </c>
      <c r="M541" s="372" t="s">
        <v>217</v>
      </c>
      <c r="N541" s="516" t="s">
        <v>517</v>
      </c>
      <c r="O541" s="516"/>
      <c r="P541" s="364"/>
      <c r="Q541" s="517">
        <v>2885232.81</v>
      </c>
      <c r="R541" s="517"/>
    </row>
    <row r="542" spans="2:18" ht="23.25" customHeight="1" x14ac:dyDescent="0.25">
      <c r="B542" s="515" t="s">
        <v>828</v>
      </c>
      <c r="C542" s="515"/>
      <c r="D542" s="515"/>
      <c r="E542" s="515"/>
      <c r="F542" s="515"/>
      <c r="G542" s="515"/>
      <c r="H542" s="553" t="s">
        <v>482</v>
      </c>
      <c r="I542" s="554"/>
      <c r="J542" s="554"/>
      <c r="K542" s="555"/>
      <c r="L542" s="371" t="s">
        <v>240</v>
      </c>
      <c r="M542" s="372" t="s">
        <v>217</v>
      </c>
      <c r="N542" s="516" t="s">
        <v>517</v>
      </c>
      <c r="O542" s="516"/>
      <c r="P542" s="371" t="s">
        <v>829</v>
      </c>
      <c r="Q542" s="517">
        <v>2885232.81</v>
      </c>
      <c r="R542" s="517"/>
    </row>
    <row r="543" spans="2:18" ht="15" customHeight="1" x14ac:dyDescent="0.25">
      <c r="B543" s="515" t="s">
        <v>269</v>
      </c>
      <c r="C543" s="515"/>
      <c r="D543" s="515"/>
      <c r="E543" s="515"/>
      <c r="F543" s="515"/>
      <c r="G543" s="515"/>
      <c r="H543" s="553" t="s">
        <v>482</v>
      </c>
      <c r="I543" s="554"/>
      <c r="J543" s="554"/>
      <c r="K543" s="555"/>
      <c r="L543" s="371" t="s">
        <v>243</v>
      </c>
      <c r="M543" s="371"/>
      <c r="N543" s="516"/>
      <c r="O543" s="516"/>
      <c r="P543" s="371"/>
      <c r="Q543" s="517">
        <v>6667652.6699999999</v>
      </c>
      <c r="R543" s="517"/>
    </row>
    <row r="544" spans="2:18" ht="15" customHeight="1" x14ac:dyDescent="0.25">
      <c r="B544" s="515" t="s">
        <v>270</v>
      </c>
      <c r="C544" s="515"/>
      <c r="D544" s="515"/>
      <c r="E544" s="515"/>
      <c r="F544" s="515"/>
      <c r="G544" s="515"/>
      <c r="H544" s="553" t="s">
        <v>482</v>
      </c>
      <c r="I544" s="554"/>
      <c r="J544" s="554"/>
      <c r="K544" s="555"/>
      <c r="L544" s="371" t="s">
        <v>243</v>
      </c>
      <c r="M544" s="372" t="s">
        <v>210</v>
      </c>
      <c r="N544" s="516"/>
      <c r="O544" s="516"/>
      <c r="P544" s="371"/>
      <c r="Q544" s="517">
        <v>1000000</v>
      </c>
      <c r="R544" s="517"/>
    </row>
    <row r="545" spans="2:18" ht="15" customHeight="1" x14ac:dyDescent="0.25">
      <c r="B545" s="515" t="s">
        <v>839</v>
      </c>
      <c r="C545" s="515"/>
      <c r="D545" s="515"/>
      <c r="E545" s="515"/>
      <c r="F545" s="515"/>
      <c r="G545" s="515"/>
      <c r="H545" s="553" t="s">
        <v>482</v>
      </c>
      <c r="I545" s="554"/>
      <c r="J545" s="554"/>
      <c r="K545" s="555"/>
      <c r="L545" s="371" t="s">
        <v>243</v>
      </c>
      <c r="M545" s="372" t="s">
        <v>210</v>
      </c>
      <c r="N545" s="516" t="s">
        <v>840</v>
      </c>
      <c r="O545" s="516"/>
      <c r="P545" s="371"/>
      <c r="Q545" s="517">
        <v>1000000</v>
      </c>
      <c r="R545" s="517"/>
    </row>
    <row r="546" spans="2:18" ht="23.25" customHeight="1" x14ac:dyDescent="0.25">
      <c r="B546" s="515" t="s">
        <v>841</v>
      </c>
      <c r="C546" s="515"/>
      <c r="D546" s="515"/>
      <c r="E546" s="515"/>
      <c r="F546" s="515"/>
      <c r="G546" s="515"/>
      <c r="H546" s="553" t="s">
        <v>482</v>
      </c>
      <c r="I546" s="554"/>
      <c r="J546" s="554"/>
      <c r="K546" s="555"/>
      <c r="L546" s="371" t="s">
        <v>243</v>
      </c>
      <c r="M546" s="372" t="s">
        <v>210</v>
      </c>
      <c r="N546" s="516" t="s">
        <v>842</v>
      </c>
      <c r="O546" s="516"/>
      <c r="P546" s="371"/>
      <c r="Q546" s="517">
        <v>1000000</v>
      </c>
      <c r="R546" s="517"/>
    </row>
    <row r="547" spans="2:18" ht="23.25" customHeight="1" x14ac:dyDescent="0.25">
      <c r="B547" s="515" t="s">
        <v>510</v>
      </c>
      <c r="C547" s="515"/>
      <c r="D547" s="515"/>
      <c r="E547" s="515"/>
      <c r="F547" s="515"/>
      <c r="G547" s="515"/>
      <c r="H547" s="553" t="s">
        <v>482</v>
      </c>
      <c r="I547" s="554"/>
      <c r="J547" s="554"/>
      <c r="K547" s="555"/>
      <c r="L547" s="371" t="s">
        <v>243</v>
      </c>
      <c r="M547" s="372" t="s">
        <v>210</v>
      </c>
      <c r="N547" s="516" t="s">
        <v>511</v>
      </c>
      <c r="O547" s="516"/>
      <c r="P547" s="364"/>
      <c r="Q547" s="517">
        <v>1000000</v>
      </c>
      <c r="R547" s="517"/>
    </row>
    <row r="548" spans="2:18" ht="23.25" customHeight="1" x14ac:dyDescent="0.25">
      <c r="B548" s="515" t="s">
        <v>848</v>
      </c>
      <c r="C548" s="515"/>
      <c r="D548" s="515"/>
      <c r="E548" s="515"/>
      <c r="F548" s="515"/>
      <c r="G548" s="515"/>
      <c r="H548" s="553" t="s">
        <v>482</v>
      </c>
      <c r="I548" s="554"/>
      <c r="J548" s="554"/>
      <c r="K548" s="555"/>
      <c r="L548" s="371" t="s">
        <v>243</v>
      </c>
      <c r="M548" s="372" t="s">
        <v>210</v>
      </c>
      <c r="N548" s="516" t="s">
        <v>511</v>
      </c>
      <c r="O548" s="516"/>
      <c r="P548" s="371" t="s">
        <v>849</v>
      </c>
      <c r="Q548" s="517">
        <v>1000000</v>
      </c>
      <c r="R548" s="517"/>
    </row>
    <row r="549" spans="2:18" ht="15" customHeight="1" x14ac:dyDescent="0.25">
      <c r="B549" s="515" t="s">
        <v>271</v>
      </c>
      <c r="C549" s="515"/>
      <c r="D549" s="515"/>
      <c r="E549" s="515"/>
      <c r="F549" s="515"/>
      <c r="G549" s="515"/>
      <c r="H549" s="553" t="s">
        <v>482</v>
      </c>
      <c r="I549" s="554"/>
      <c r="J549" s="554"/>
      <c r="K549" s="555"/>
      <c r="L549" s="371" t="s">
        <v>243</v>
      </c>
      <c r="M549" s="372" t="s">
        <v>215</v>
      </c>
      <c r="N549" s="516"/>
      <c r="O549" s="516"/>
      <c r="P549" s="371"/>
      <c r="Q549" s="517">
        <v>195000</v>
      </c>
      <c r="R549" s="517"/>
    </row>
    <row r="550" spans="2:18" ht="45.75" customHeight="1" x14ac:dyDescent="0.25">
      <c r="B550" s="515" t="s">
        <v>675</v>
      </c>
      <c r="C550" s="515"/>
      <c r="D550" s="515"/>
      <c r="E550" s="515"/>
      <c r="F550" s="515"/>
      <c r="G550" s="515"/>
      <c r="H550" s="553" t="s">
        <v>482</v>
      </c>
      <c r="I550" s="554"/>
      <c r="J550" s="554"/>
      <c r="K550" s="555"/>
      <c r="L550" s="371" t="s">
        <v>243</v>
      </c>
      <c r="M550" s="372" t="s">
        <v>215</v>
      </c>
      <c r="N550" s="516" t="s">
        <v>861</v>
      </c>
      <c r="O550" s="516"/>
      <c r="P550" s="371"/>
      <c r="Q550" s="517">
        <v>195000</v>
      </c>
      <c r="R550" s="517"/>
    </row>
    <row r="551" spans="2:18" ht="23.25" customHeight="1" x14ac:dyDescent="0.25">
      <c r="B551" s="515" t="s">
        <v>862</v>
      </c>
      <c r="C551" s="515"/>
      <c r="D551" s="515"/>
      <c r="E551" s="515"/>
      <c r="F551" s="515"/>
      <c r="G551" s="515"/>
      <c r="H551" s="553" t="s">
        <v>482</v>
      </c>
      <c r="I551" s="554"/>
      <c r="J551" s="554"/>
      <c r="K551" s="555"/>
      <c r="L551" s="371" t="s">
        <v>243</v>
      </c>
      <c r="M551" s="372" t="s">
        <v>215</v>
      </c>
      <c r="N551" s="516" t="s">
        <v>863</v>
      </c>
      <c r="O551" s="516"/>
      <c r="P551" s="371"/>
      <c r="Q551" s="517">
        <v>195000</v>
      </c>
      <c r="R551" s="517"/>
    </row>
    <row r="552" spans="2:18" ht="45.75" customHeight="1" x14ac:dyDescent="0.25">
      <c r="B552" s="515" t="s">
        <v>675</v>
      </c>
      <c r="C552" s="515"/>
      <c r="D552" s="515"/>
      <c r="E552" s="515"/>
      <c r="F552" s="515"/>
      <c r="G552" s="515"/>
      <c r="H552" s="553" t="s">
        <v>482</v>
      </c>
      <c r="I552" s="554"/>
      <c r="J552" s="554"/>
      <c r="K552" s="555"/>
      <c r="L552" s="371" t="s">
        <v>243</v>
      </c>
      <c r="M552" s="372" t="s">
        <v>215</v>
      </c>
      <c r="N552" s="516" t="s">
        <v>522</v>
      </c>
      <c r="O552" s="516"/>
      <c r="P552" s="364"/>
      <c r="Q552" s="517">
        <v>195000</v>
      </c>
      <c r="R552" s="517"/>
    </row>
    <row r="553" spans="2:18" ht="23.25" customHeight="1" x14ac:dyDescent="0.25">
      <c r="B553" s="515" t="s">
        <v>1006</v>
      </c>
      <c r="C553" s="515"/>
      <c r="D553" s="515"/>
      <c r="E553" s="515"/>
      <c r="F553" s="515"/>
      <c r="G553" s="515"/>
      <c r="H553" s="553" t="s">
        <v>482</v>
      </c>
      <c r="I553" s="554"/>
      <c r="J553" s="554"/>
      <c r="K553" s="555"/>
      <c r="L553" s="371" t="s">
        <v>243</v>
      </c>
      <c r="M553" s="372" t="s">
        <v>215</v>
      </c>
      <c r="N553" s="516" t="s">
        <v>522</v>
      </c>
      <c r="O553" s="516"/>
      <c r="P553" s="371" t="s">
        <v>732</v>
      </c>
      <c r="Q553" s="517">
        <v>195000</v>
      </c>
      <c r="R553" s="517"/>
    </row>
    <row r="554" spans="2:18" ht="15" customHeight="1" x14ac:dyDescent="0.25">
      <c r="B554" s="515" t="s">
        <v>839</v>
      </c>
      <c r="C554" s="515"/>
      <c r="D554" s="515"/>
      <c r="E554" s="515"/>
      <c r="F554" s="515"/>
      <c r="G554" s="515"/>
      <c r="H554" s="553" t="s">
        <v>482</v>
      </c>
      <c r="I554" s="554"/>
      <c r="J554" s="554"/>
      <c r="K554" s="555"/>
      <c r="L554" s="371" t="s">
        <v>243</v>
      </c>
      <c r="M554" s="372" t="s">
        <v>215</v>
      </c>
      <c r="N554" s="516" t="s">
        <v>840</v>
      </c>
      <c r="O554" s="516"/>
      <c r="P554" s="371"/>
      <c r="Q554" s="517">
        <v>0</v>
      </c>
      <c r="R554" s="517"/>
    </row>
    <row r="555" spans="2:18" ht="23.25" customHeight="1" x14ac:dyDescent="0.25">
      <c r="B555" s="515" t="s">
        <v>841</v>
      </c>
      <c r="C555" s="515"/>
      <c r="D555" s="515"/>
      <c r="E555" s="515"/>
      <c r="F555" s="515"/>
      <c r="G555" s="515"/>
      <c r="H555" s="553" t="s">
        <v>482</v>
      </c>
      <c r="I555" s="554"/>
      <c r="J555" s="554"/>
      <c r="K555" s="555"/>
      <c r="L555" s="371" t="s">
        <v>243</v>
      </c>
      <c r="M555" s="372" t="s">
        <v>215</v>
      </c>
      <c r="N555" s="516" t="s">
        <v>842</v>
      </c>
      <c r="O555" s="516"/>
      <c r="P555" s="371"/>
      <c r="Q555" s="517">
        <v>0</v>
      </c>
      <c r="R555" s="517"/>
    </row>
    <row r="556" spans="2:18" ht="23.25" customHeight="1" x14ac:dyDescent="0.25">
      <c r="B556" s="515" t="s">
        <v>1004</v>
      </c>
      <c r="C556" s="515"/>
      <c r="D556" s="515"/>
      <c r="E556" s="515"/>
      <c r="F556" s="515"/>
      <c r="G556" s="515"/>
      <c r="H556" s="553" t="s">
        <v>482</v>
      </c>
      <c r="I556" s="554"/>
      <c r="J556" s="554"/>
      <c r="K556" s="555"/>
      <c r="L556" s="371" t="s">
        <v>243</v>
      </c>
      <c r="M556" s="372" t="s">
        <v>215</v>
      </c>
      <c r="N556" s="516" t="s">
        <v>749</v>
      </c>
      <c r="O556" s="516"/>
      <c r="P556" s="364"/>
      <c r="Q556" s="517">
        <v>0</v>
      </c>
      <c r="R556" s="517"/>
    </row>
    <row r="557" spans="2:18" ht="23.25" customHeight="1" x14ac:dyDescent="0.25">
      <c r="B557" s="515" t="s">
        <v>848</v>
      </c>
      <c r="C557" s="515"/>
      <c r="D557" s="515"/>
      <c r="E557" s="515"/>
      <c r="F557" s="515"/>
      <c r="G557" s="515"/>
      <c r="H557" s="553" t="s">
        <v>482</v>
      </c>
      <c r="I557" s="554"/>
      <c r="J557" s="554"/>
      <c r="K557" s="555"/>
      <c r="L557" s="371" t="s">
        <v>243</v>
      </c>
      <c r="M557" s="372" t="s">
        <v>215</v>
      </c>
      <c r="N557" s="516" t="s">
        <v>749</v>
      </c>
      <c r="O557" s="516"/>
      <c r="P557" s="371" t="s">
        <v>849</v>
      </c>
      <c r="Q557" s="517">
        <v>0</v>
      </c>
      <c r="R557" s="517"/>
    </row>
    <row r="558" spans="2:18" ht="15" customHeight="1" x14ac:dyDescent="0.25">
      <c r="B558" s="515" t="s">
        <v>272</v>
      </c>
      <c r="C558" s="515"/>
      <c r="D558" s="515"/>
      <c r="E558" s="515"/>
      <c r="F558" s="515"/>
      <c r="G558" s="515"/>
      <c r="H558" s="553" t="s">
        <v>482</v>
      </c>
      <c r="I558" s="554"/>
      <c r="J558" s="554"/>
      <c r="K558" s="555"/>
      <c r="L558" s="371" t="s">
        <v>243</v>
      </c>
      <c r="M558" s="372" t="s">
        <v>217</v>
      </c>
      <c r="N558" s="516"/>
      <c r="O558" s="516"/>
      <c r="P558" s="371"/>
      <c r="Q558" s="517">
        <v>4772652.67</v>
      </c>
      <c r="R558" s="517"/>
    </row>
    <row r="559" spans="2:18" ht="23.25" customHeight="1" x14ac:dyDescent="0.25">
      <c r="B559" s="515" t="s">
        <v>833</v>
      </c>
      <c r="C559" s="515"/>
      <c r="D559" s="515"/>
      <c r="E559" s="515"/>
      <c r="F559" s="515"/>
      <c r="G559" s="515"/>
      <c r="H559" s="553" t="s">
        <v>482</v>
      </c>
      <c r="I559" s="554"/>
      <c r="J559" s="554"/>
      <c r="K559" s="555"/>
      <c r="L559" s="371" t="s">
        <v>243</v>
      </c>
      <c r="M559" s="372" t="s">
        <v>217</v>
      </c>
      <c r="N559" s="516" t="s">
        <v>834</v>
      </c>
      <c r="O559" s="516"/>
      <c r="P559" s="371"/>
      <c r="Q559" s="517">
        <v>2736660.33</v>
      </c>
      <c r="R559" s="517"/>
    </row>
    <row r="560" spans="2:18" ht="34.5" customHeight="1" x14ac:dyDescent="0.25">
      <c r="B560" s="515" t="s">
        <v>950</v>
      </c>
      <c r="C560" s="515"/>
      <c r="D560" s="515"/>
      <c r="E560" s="515"/>
      <c r="F560" s="515"/>
      <c r="G560" s="515"/>
      <c r="H560" s="553" t="s">
        <v>482</v>
      </c>
      <c r="I560" s="554"/>
      <c r="J560" s="554"/>
      <c r="K560" s="555"/>
      <c r="L560" s="371" t="s">
        <v>243</v>
      </c>
      <c r="M560" s="372" t="s">
        <v>217</v>
      </c>
      <c r="N560" s="516" t="s">
        <v>951</v>
      </c>
      <c r="O560" s="516"/>
      <c r="P560" s="371"/>
      <c r="Q560" s="517">
        <v>1912580.68</v>
      </c>
      <c r="R560" s="517"/>
    </row>
    <row r="561" spans="2:18" ht="135.75" customHeight="1" x14ac:dyDescent="0.25">
      <c r="B561" s="515" t="s">
        <v>1005</v>
      </c>
      <c r="C561" s="515"/>
      <c r="D561" s="515"/>
      <c r="E561" s="515"/>
      <c r="F561" s="515"/>
      <c r="G561" s="515"/>
      <c r="H561" s="553" t="s">
        <v>482</v>
      </c>
      <c r="I561" s="554"/>
      <c r="J561" s="554"/>
      <c r="K561" s="555"/>
      <c r="L561" s="371" t="s">
        <v>243</v>
      </c>
      <c r="M561" s="372" t="s">
        <v>217</v>
      </c>
      <c r="N561" s="516" t="s">
        <v>621</v>
      </c>
      <c r="O561" s="516"/>
      <c r="P561" s="364"/>
      <c r="Q561" s="517">
        <v>1912580.68</v>
      </c>
      <c r="R561" s="517"/>
    </row>
    <row r="562" spans="2:18" ht="23.25" customHeight="1" x14ac:dyDescent="0.25">
      <c r="B562" s="515" t="s">
        <v>848</v>
      </c>
      <c r="C562" s="515"/>
      <c r="D562" s="515"/>
      <c r="E562" s="515"/>
      <c r="F562" s="515"/>
      <c r="G562" s="515"/>
      <c r="H562" s="553" t="s">
        <v>482</v>
      </c>
      <c r="I562" s="554"/>
      <c r="J562" s="554"/>
      <c r="K562" s="555"/>
      <c r="L562" s="371" t="s">
        <v>243</v>
      </c>
      <c r="M562" s="372" t="s">
        <v>217</v>
      </c>
      <c r="N562" s="516" t="s">
        <v>621</v>
      </c>
      <c r="O562" s="516"/>
      <c r="P562" s="371" t="s">
        <v>849</v>
      </c>
      <c r="Q562" s="517">
        <v>1912580.68</v>
      </c>
      <c r="R562" s="517"/>
    </row>
    <row r="563" spans="2:18" ht="23.25" customHeight="1" x14ac:dyDescent="0.25">
      <c r="B563" s="515" t="s">
        <v>835</v>
      </c>
      <c r="C563" s="515"/>
      <c r="D563" s="515"/>
      <c r="E563" s="515"/>
      <c r="F563" s="515"/>
      <c r="G563" s="515"/>
      <c r="H563" s="553" t="s">
        <v>482</v>
      </c>
      <c r="I563" s="554"/>
      <c r="J563" s="554"/>
      <c r="K563" s="555"/>
      <c r="L563" s="371" t="s">
        <v>243</v>
      </c>
      <c r="M563" s="372" t="s">
        <v>217</v>
      </c>
      <c r="N563" s="516" t="s">
        <v>836</v>
      </c>
      <c r="O563" s="516"/>
      <c r="P563" s="371"/>
      <c r="Q563" s="517">
        <v>824079.65</v>
      </c>
      <c r="R563" s="517"/>
    </row>
    <row r="564" spans="2:18" ht="102" customHeight="1" x14ac:dyDescent="0.25">
      <c r="B564" s="515" t="s">
        <v>506</v>
      </c>
      <c r="C564" s="515"/>
      <c r="D564" s="515"/>
      <c r="E564" s="515"/>
      <c r="F564" s="515"/>
      <c r="G564" s="515"/>
      <c r="H564" s="553" t="s">
        <v>482</v>
      </c>
      <c r="I564" s="554"/>
      <c r="J564" s="554"/>
      <c r="K564" s="555"/>
      <c r="L564" s="371" t="s">
        <v>243</v>
      </c>
      <c r="M564" s="372" t="s">
        <v>217</v>
      </c>
      <c r="N564" s="516" t="s">
        <v>507</v>
      </c>
      <c r="O564" s="516"/>
      <c r="P564" s="364"/>
      <c r="Q564" s="517">
        <v>32200</v>
      </c>
      <c r="R564" s="517"/>
    </row>
    <row r="565" spans="2:18" ht="23.25" customHeight="1" x14ac:dyDescent="0.25">
      <c r="B565" s="515" t="s">
        <v>848</v>
      </c>
      <c r="C565" s="515"/>
      <c r="D565" s="515"/>
      <c r="E565" s="515"/>
      <c r="F565" s="515"/>
      <c r="G565" s="515"/>
      <c r="H565" s="553" t="s">
        <v>482</v>
      </c>
      <c r="I565" s="554"/>
      <c r="J565" s="554"/>
      <c r="K565" s="555"/>
      <c r="L565" s="371" t="s">
        <v>243</v>
      </c>
      <c r="M565" s="372" t="s">
        <v>217</v>
      </c>
      <c r="N565" s="516" t="s">
        <v>507</v>
      </c>
      <c r="O565" s="516"/>
      <c r="P565" s="371" t="s">
        <v>849</v>
      </c>
      <c r="Q565" s="517">
        <v>32200</v>
      </c>
      <c r="R565" s="517"/>
    </row>
    <row r="566" spans="2:18" ht="45.75" customHeight="1" x14ac:dyDescent="0.25">
      <c r="B566" s="515" t="s">
        <v>622</v>
      </c>
      <c r="C566" s="515"/>
      <c r="D566" s="515"/>
      <c r="E566" s="515"/>
      <c r="F566" s="515"/>
      <c r="G566" s="515"/>
      <c r="H566" s="553" t="s">
        <v>482</v>
      </c>
      <c r="I566" s="554"/>
      <c r="J566" s="554"/>
      <c r="K566" s="555"/>
      <c r="L566" s="371" t="s">
        <v>243</v>
      </c>
      <c r="M566" s="372" t="s">
        <v>217</v>
      </c>
      <c r="N566" s="516" t="s">
        <v>623</v>
      </c>
      <c r="O566" s="516"/>
      <c r="P566" s="364"/>
      <c r="Q566" s="517">
        <v>736581.71</v>
      </c>
      <c r="R566" s="517"/>
    </row>
    <row r="567" spans="2:18" ht="23.25" customHeight="1" x14ac:dyDescent="0.25">
      <c r="B567" s="515" t="s">
        <v>848</v>
      </c>
      <c r="C567" s="515"/>
      <c r="D567" s="515"/>
      <c r="E567" s="515"/>
      <c r="F567" s="515"/>
      <c r="G567" s="515"/>
      <c r="H567" s="553" t="s">
        <v>482</v>
      </c>
      <c r="I567" s="554"/>
      <c r="J567" s="554"/>
      <c r="K567" s="555"/>
      <c r="L567" s="371" t="s">
        <v>243</v>
      </c>
      <c r="M567" s="372" t="s">
        <v>217</v>
      </c>
      <c r="N567" s="516" t="s">
        <v>623</v>
      </c>
      <c r="O567" s="516"/>
      <c r="P567" s="371" t="s">
        <v>849</v>
      </c>
      <c r="Q567" s="517">
        <v>736581.71</v>
      </c>
      <c r="R567" s="517"/>
    </row>
    <row r="568" spans="2:18" ht="45.75" customHeight="1" x14ac:dyDescent="0.25">
      <c r="B568" s="515" t="s">
        <v>677</v>
      </c>
      <c r="C568" s="515"/>
      <c r="D568" s="515"/>
      <c r="E568" s="515"/>
      <c r="F568" s="515"/>
      <c r="G568" s="515"/>
      <c r="H568" s="553" t="s">
        <v>482</v>
      </c>
      <c r="I568" s="554"/>
      <c r="J568" s="554"/>
      <c r="K568" s="555"/>
      <c r="L568" s="371" t="s">
        <v>243</v>
      </c>
      <c r="M568" s="372" t="s">
        <v>217</v>
      </c>
      <c r="N568" s="516" t="s">
        <v>676</v>
      </c>
      <c r="O568" s="516"/>
      <c r="P568" s="364"/>
      <c r="Q568" s="517">
        <v>55297.94</v>
      </c>
      <c r="R568" s="517"/>
    </row>
    <row r="569" spans="2:18" ht="23.25" customHeight="1" x14ac:dyDescent="0.25">
      <c r="B569" s="515" t="s">
        <v>848</v>
      </c>
      <c r="C569" s="515"/>
      <c r="D569" s="515"/>
      <c r="E569" s="515"/>
      <c r="F569" s="515"/>
      <c r="G569" s="515"/>
      <c r="H569" s="553" t="s">
        <v>482</v>
      </c>
      <c r="I569" s="554"/>
      <c r="J569" s="554"/>
      <c r="K569" s="555"/>
      <c r="L569" s="371" t="s">
        <v>243</v>
      </c>
      <c r="M569" s="372" t="s">
        <v>217</v>
      </c>
      <c r="N569" s="516" t="s">
        <v>676</v>
      </c>
      <c r="O569" s="516"/>
      <c r="P569" s="371" t="s">
        <v>849</v>
      </c>
      <c r="Q569" s="517">
        <v>55297.94</v>
      </c>
      <c r="R569" s="517"/>
    </row>
    <row r="570" spans="2:18" ht="23.25" customHeight="1" x14ac:dyDescent="0.25">
      <c r="B570" s="515" t="s">
        <v>1007</v>
      </c>
      <c r="C570" s="515"/>
      <c r="D570" s="515"/>
      <c r="E570" s="515"/>
      <c r="F570" s="515"/>
      <c r="G570" s="515"/>
      <c r="H570" s="553" t="s">
        <v>482</v>
      </c>
      <c r="I570" s="554"/>
      <c r="J570" s="554"/>
      <c r="K570" s="555"/>
      <c r="L570" s="371" t="s">
        <v>243</v>
      </c>
      <c r="M570" s="372" t="s">
        <v>217</v>
      </c>
      <c r="N570" s="516" t="s">
        <v>1008</v>
      </c>
      <c r="O570" s="516"/>
      <c r="P570" s="371"/>
      <c r="Q570" s="517">
        <v>2035992.34</v>
      </c>
      <c r="R570" s="517"/>
    </row>
    <row r="571" spans="2:18" ht="34.5" customHeight="1" x14ac:dyDescent="0.25">
      <c r="B571" s="515" t="s">
        <v>1009</v>
      </c>
      <c r="C571" s="515"/>
      <c r="D571" s="515"/>
      <c r="E571" s="515"/>
      <c r="F571" s="515"/>
      <c r="G571" s="515"/>
      <c r="H571" s="553" t="s">
        <v>482</v>
      </c>
      <c r="I571" s="554"/>
      <c r="J571" s="554"/>
      <c r="K571" s="555"/>
      <c r="L571" s="371" t="s">
        <v>243</v>
      </c>
      <c r="M571" s="372" t="s">
        <v>217</v>
      </c>
      <c r="N571" s="516" t="s">
        <v>1010</v>
      </c>
      <c r="O571" s="516"/>
      <c r="P571" s="371"/>
      <c r="Q571" s="517">
        <v>2035992.34</v>
      </c>
      <c r="R571" s="517"/>
    </row>
    <row r="572" spans="2:18" ht="90.75" customHeight="1" x14ac:dyDescent="0.25">
      <c r="B572" s="515" t="s">
        <v>1011</v>
      </c>
      <c r="C572" s="515"/>
      <c r="D572" s="515"/>
      <c r="E572" s="515"/>
      <c r="F572" s="515"/>
      <c r="G572" s="515"/>
      <c r="H572" s="553" t="s">
        <v>482</v>
      </c>
      <c r="I572" s="554"/>
      <c r="J572" s="554"/>
      <c r="K572" s="555"/>
      <c r="L572" s="371" t="s">
        <v>243</v>
      </c>
      <c r="M572" s="372" t="s">
        <v>217</v>
      </c>
      <c r="N572" s="516" t="s">
        <v>620</v>
      </c>
      <c r="O572" s="516"/>
      <c r="P572" s="364"/>
      <c r="Q572" s="517">
        <v>221151.34</v>
      </c>
      <c r="R572" s="517"/>
    </row>
    <row r="573" spans="2:18" ht="23.25" customHeight="1" x14ac:dyDescent="0.25">
      <c r="B573" s="515" t="s">
        <v>848</v>
      </c>
      <c r="C573" s="515"/>
      <c r="D573" s="515"/>
      <c r="E573" s="515"/>
      <c r="F573" s="515"/>
      <c r="G573" s="515"/>
      <c r="H573" s="553" t="s">
        <v>482</v>
      </c>
      <c r="I573" s="554"/>
      <c r="J573" s="554"/>
      <c r="K573" s="555"/>
      <c r="L573" s="371" t="s">
        <v>243</v>
      </c>
      <c r="M573" s="372" t="s">
        <v>217</v>
      </c>
      <c r="N573" s="516" t="s">
        <v>620</v>
      </c>
      <c r="O573" s="516"/>
      <c r="P573" s="371" t="s">
        <v>849</v>
      </c>
      <c r="Q573" s="517">
        <v>221151.34</v>
      </c>
      <c r="R573" s="517"/>
    </row>
    <row r="574" spans="2:18" ht="45.75" customHeight="1" x14ac:dyDescent="0.25">
      <c r="B574" s="515" t="s">
        <v>1116</v>
      </c>
      <c r="C574" s="515"/>
      <c r="D574" s="515"/>
      <c r="E574" s="515"/>
      <c r="F574" s="515"/>
      <c r="G574" s="515"/>
      <c r="H574" s="553" t="s">
        <v>482</v>
      </c>
      <c r="I574" s="554"/>
      <c r="J574" s="554"/>
      <c r="K574" s="555"/>
      <c r="L574" s="371" t="s">
        <v>243</v>
      </c>
      <c r="M574" s="372" t="s">
        <v>217</v>
      </c>
      <c r="N574" s="516" t="s">
        <v>1117</v>
      </c>
      <c r="O574" s="516"/>
      <c r="P574" s="364"/>
      <c r="Q574" s="517">
        <v>1814841</v>
      </c>
      <c r="R574" s="517"/>
    </row>
    <row r="575" spans="2:18" ht="23.25" customHeight="1" x14ac:dyDescent="0.25">
      <c r="B575" s="515" t="s">
        <v>848</v>
      </c>
      <c r="C575" s="515"/>
      <c r="D575" s="515"/>
      <c r="E575" s="515"/>
      <c r="F575" s="515"/>
      <c r="G575" s="515"/>
      <c r="H575" s="553" t="s">
        <v>482</v>
      </c>
      <c r="I575" s="554"/>
      <c r="J575" s="554"/>
      <c r="K575" s="555"/>
      <c r="L575" s="371" t="s">
        <v>243</v>
      </c>
      <c r="M575" s="372" t="s">
        <v>217</v>
      </c>
      <c r="N575" s="516" t="s">
        <v>1117</v>
      </c>
      <c r="O575" s="516"/>
      <c r="P575" s="371" t="s">
        <v>849</v>
      </c>
      <c r="Q575" s="517">
        <v>1814841</v>
      </c>
      <c r="R575" s="517"/>
    </row>
    <row r="576" spans="2:18" ht="15" customHeight="1" x14ac:dyDescent="0.25">
      <c r="B576" s="515" t="s">
        <v>273</v>
      </c>
      <c r="C576" s="515"/>
      <c r="D576" s="515"/>
      <c r="E576" s="515"/>
      <c r="F576" s="515"/>
      <c r="G576" s="515"/>
      <c r="H576" s="553" t="s">
        <v>482</v>
      </c>
      <c r="I576" s="554"/>
      <c r="J576" s="554"/>
      <c r="K576" s="555"/>
      <c r="L576" s="371" t="s">
        <v>243</v>
      </c>
      <c r="M576" s="372" t="s">
        <v>221</v>
      </c>
      <c r="N576" s="516"/>
      <c r="O576" s="516"/>
      <c r="P576" s="371"/>
      <c r="Q576" s="517">
        <v>700000</v>
      </c>
      <c r="R576" s="517"/>
    </row>
    <row r="577" spans="2:18" ht="45.75" customHeight="1" x14ac:dyDescent="0.25">
      <c r="B577" s="515" t="s">
        <v>675</v>
      </c>
      <c r="C577" s="515"/>
      <c r="D577" s="515"/>
      <c r="E577" s="515"/>
      <c r="F577" s="515"/>
      <c r="G577" s="515"/>
      <c r="H577" s="553" t="s">
        <v>482</v>
      </c>
      <c r="I577" s="554"/>
      <c r="J577" s="554"/>
      <c r="K577" s="555"/>
      <c r="L577" s="371" t="s">
        <v>243</v>
      </c>
      <c r="M577" s="372" t="s">
        <v>221</v>
      </c>
      <c r="N577" s="516" t="s">
        <v>861</v>
      </c>
      <c r="O577" s="516"/>
      <c r="P577" s="371"/>
      <c r="Q577" s="517">
        <v>700000</v>
      </c>
      <c r="R577" s="517"/>
    </row>
    <row r="578" spans="2:18" ht="23.25" customHeight="1" x14ac:dyDescent="0.25">
      <c r="B578" s="515" t="s">
        <v>862</v>
      </c>
      <c r="C578" s="515"/>
      <c r="D578" s="515"/>
      <c r="E578" s="515"/>
      <c r="F578" s="515"/>
      <c r="G578" s="515"/>
      <c r="H578" s="553" t="s">
        <v>482</v>
      </c>
      <c r="I578" s="554"/>
      <c r="J578" s="554"/>
      <c r="K578" s="555"/>
      <c r="L578" s="371" t="s">
        <v>243</v>
      </c>
      <c r="M578" s="372" t="s">
        <v>221</v>
      </c>
      <c r="N578" s="516" t="s">
        <v>863</v>
      </c>
      <c r="O578" s="516"/>
      <c r="P578" s="371"/>
      <c r="Q578" s="517">
        <v>700000</v>
      </c>
      <c r="R578" s="517"/>
    </row>
    <row r="579" spans="2:18" ht="45.75" customHeight="1" x14ac:dyDescent="0.25">
      <c r="B579" s="515" t="s">
        <v>675</v>
      </c>
      <c r="C579" s="515"/>
      <c r="D579" s="515"/>
      <c r="E579" s="515"/>
      <c r="F579" s="515"/>
      <c r="G579" s="515"/>
      <c r="H579" s="553" t="s">
        <v>482</v>
      </c>
      <c r="I579" s="554"/>
      <c r="J579" s="554"/>
      <c r="K579" s="555"/>
      <c r="L579" s="371" t="s">
        <v>243</v>
      </c>
      <c r="M579" s="372" t="s">
        <v>221</v>
      </c>
      <c r="N579" s="516" t="s">
        <v>522</v>
      </c>
      <c r="O579" s="516"/>
      <c r="P579" s="364"/>
      <c r="Q579" s="517">
        <v>700000</v>
      </c>
      <c r="R579" s="517"/>
    </row>
    <row r="580" spans="2:18" ht="23.25" customHeight="1" x14ac:dyDescent="0.25">
      <c r="B580" s="515" t="s">
        <v>1006</v>
      </c>
      <c r="C580" s="515"/>
      <c r="D580" s="515"/>
      <c r="E580" s="515"/>
      <c r="F580" s="515"/>
      <c r="G580" s="515"/>
      <c r="H580" s="553" t="s">
        <v>482</v>
      </c>
      <c r="I580" s="554"/>
      <c r="J580" s="554"/>
      <c r="K580" s="555"/>
      <c r="L580" s="371" t="s">
        <v>243</v>
      </c>
      <c r="M580" s="372" t="s">
        <v>221</v>
      </c>
      <c r="N580" s="516" t="s">
        <v>522</v>
      </c>
      <c r="O580" s="516"/>
      <c r="P580" s="371" t="s">
        <v>732</v>
      </c>
      <c r="Q580" s="517">
        <v>0</v>
      </c>
      <c r="R580" s="517"/>
    </row>
    <row r="581" spans="2:18" ht="15" customHeight="1" x14ac:dyDescent="0.25">
      <c r="B581" s="515" t="s">
        <v>572</v>
      </c>
      <c r="C581" s="515"/>
      <c r="D581" s="515"/>
      <c r="E581" s="515"/>
      <c r="F581" s="515"/>
      <c r="G581" s="515"/>
      <c r="H581" s="553" t="s">
        <v>482</v>
      </c>
      <c r="I581" s="554"/>
      <c r="J581" s="554"/>
      <c r="K581" s="555"/>
      <c r="L581" s="371" t="s">
        <v>243</v>
      </c>
      <c r="M581" s="372" t="s">
        <v>221</v>
      </c>
      <c r="N581" s="516" t="s">
        <v>522</v>
      </c>
      <c r="O581" s="516"/>
      <c r="P581" s="371" t="s">
        <v>573</v>
      </c>
      <c r="Q581" s="517">
        <v>700000</v>
      </c>
      <c r="R581" s="517"/>
    </row>
    <row r="582" spans="2:18" ht="15" customHeight="1" x14ac:dyDescent="0.25">
      <c r="B582" s="515" t="s">
        <v>274</v>
      </c>
      <c r="C582" s="515"/>
      <c r="D582" s="515"/>
      <c r="E582" s="515"/>
      <c r="F582" s="515"/>
      <c r="G582" s="515"/>
      <c r="H582" s="553" t="s">
        <v>482</v>
      </c>
      <c r="I582" s="554"/>
      <c r="J582" s="554"/>
      <c r="K582" s="555"/>
      <c r="L582" s="371" t="s">
        <v>225</v>
      </c>
      <c r="M582" s="371"/>
      <c r="N582" s="516"/>
      <c r="O582" s="516"/>
      <c r="P582" s="371"/>
      <c r="Q582" s="517">
        <v>1350000</v>
      </c>
      <c r="R582" s="517"/>
    </row>
    <row r="583" spans="2:18" ht="15" customHeight="1" x14ac:dyDescent="0.25">
      <c r="B583" s="515" t="s">
        <v>624</v>
      </c>
      <c r="C583" s="515"/>
      <c r="D583" s="515"/>
      <c r="E583" s="515"/>
      <c r="F583" s="515"/>
      <c r="G583" s="515"/>
      <c r="H583" s="553" t="s">
        <v>482</v>
      </c>
      <c r="I583" s="554"/>
      <c r="J583" s="554"/>
      <c r="K583" s="555"/>
      <c r="L583" s="371" t="s">
        <v>225</v>
      </c>
      <c r="M583" s="372" t="s">
        <v>210</v>
      </c>
      <c r="N583" s="516"/>
      <c r="O583" s="516"/>
      <c r="P583" s="371"/>
      <c r="Q583" s="517">
        <v>1350000</v>
      </c>
      <c r="R583" s="517"/>
    </row>
    <row r="584" spans="2:18" ht="34.5" customHeight="1" x14ac:dyDescent="0.25">
      <c r="B584" s="515" t="s">
        <v>991</v>
      </c>
      <c r="C584" s="515"/>
      <c r="D584" s="515"/>
      <c r="E584" s="515"/>
      <c r="F584" s="515"/>
      <c r="G584" s="515"/>
      <c r="H584" s="553" t="s">
        <v>482</v>
      </c>
      <c r="I584" s="554"/>
      <c r="J584" s="554"/>
      <c r="K584" s="555"/>
      <c r="L584" s="371" t="s">
        <v>225</v>
      </c>
      <c r="M584" s="372" t="s">
        <v>210</v>
      </c>
      <c r="N584" s="516" t="s">
        <v>992</v>
      </c>
      <c r="O584" s="516"/>
      <c r="P584" s="371"/>
      <c r="Q584" s="517">
        <v>1350000</v>
      </c>
      <c r="R584" s="517"/>
    </row>
    <row r="585" spans="2:18" ht="23.25" customHeight="1" x14ac:dyDescent="0.25">
      <c r="B585" s="515" t="s">
        <v>1012</v>
      </c>
      <c r="C585" s="515"/>
      <c r="D585" s="515"/>
      <c r="E585" s="515"/>
      <c r="F585" s="515"/>
      <c r="G585" s="515"/>
      <c r="H585" s="553" t="s">
        <v>482</v>
      </c>
      <c r="I585" s="554"/>
      <c r="J585" s="554"/>
      <c r="K585" s="555"/>
      <c r="L585" s="371" t="s">
        <v>225</v>
      </c>
      <c r="M585" s="372" t="s">
        <v>210</v>
      </c>
      <c r="N585" s="516" t="s">
        <v>1013</v>
      </c>
      <c r="O585" s="516"/>
      <c r="P585" s="371"/>
      <c r="Q585" s="517">
        <v>1350000</v>
      </c>
      <c r="R585" s="517"/>
    </row>
    <row r="586" spans="2:18" ht="90.75" customHeight="1" x14ac:dyDescent="0.25">
      <c r="B586" s="515" t="s">
        <v>625</v>
      </c>
      <c r="C586" s="515"/>
      <c r="D586" s="515"/>
      <c r="E586" s="515"/>
      <c r="F586" s="515"/>
      <c r="G586" s="515"/>
      <c r="H586" s="553" t="s">
        <v>482</v>
      </c>
      <c r="I586" s="554"/>
      <c r="J586" s="554"/>
      <c r="K586" s="555"/>
      <c r="L586" s="371" t="s">
        <v>225</v>
      </c>
      <c r="M586" s="372" t="s">
        <v>210</v>
      </c>
      <c r="N586" s="516" t="s">
        <v>626</v>
      </c>
      <c r="O586" s="516"/>
      <c r="P586" s="364"/>
      <c r="Q586" s="517">
        <v>1350000</v>
      </c>
      <c r="R586" s="517"/>
    </row>
    <row r="587" spans="2:18" ht="34.5" customHeight="1" x14ac:dyDescent="0.25">
      <c r="B587" s="515" t="s">
        <v>830</v>
      </c>
      <c r="C587" s="515"/>
      <c r="D587" s="515"/>
      <c r="E587" s="515"/>
      <c r="F587" s="515"/>
      <c r="G587" s="515"/>
      <c r="H587" s="553" t="s">
        <v>482</v>
      </c>
      <c r="I587" s="554"/>
      <c r="J587" s="554"/>
      <c r="K587" s="555"/>
      <c r="L587" s="371" t="s">
        <v>225</v>
      </c>
      <c r="M587" s="372" t="s">
        <v>210</v>
      </c>
      <c r="N587" s="516" t="s">
        <v>626</v>
      </c>
      <c r="O587" s="516"/>
      <c r="P587" s="371" t="s">
        <v>739</v>
      </c>
      <c r="Q587" s="517">
        <v>1150000</v>
      </c>
      <c r="R587" s="517"/>
    </row>
    <row r="588" spans="2:18" ht="15" customHeight="1" x14ac:dyDescent="0.25">
      <c r="B588" s="515" t="s">
        <v>996</v>
      </c>
      <c r="C588" s="515"/>
      <c r="D588" s="515"/>
      <c r="E588" s="515"/>
      <c r="F588" s="515"/>
      <c r="G588" s="515"/>
      <c r="H588" s="553" t="s">
        <v>482</v>
      </c>
      <c r="I588" s="554"/>
      <c r="J588" s="554"/>
      <c r="K588" s="555"/>
      <c r="L588" s="371" t="s">
        <v>225</v>
      </c>
      <c r="M588" s="372" t="s">
        <v>210</v>
      </c>
      <c r="N588" s="516" t="s">
        <v>626</v>
      </c>
      <c r="O588" s="516"/>
      <c r="P588" s="371" t="s">
        <v>997</v>
      </c>
      <c r="Q588" s="517">
        <v>200000</v>
      </c>
      <c r="R588" s="517"/>
    </row>
    <row r="589" spans="2:18" ht="15" customHeight="1" x14ac:dyDescent="0.25">
      <c r="B589" s="515" t="s">
        <v>1014</v>
      </c>
      <c r="C589" s="515"/>
      <c r="D589" s="515"/>
      <c r="E589" s="515"/>
      <c r="F589" s="515"/>
      <c r="G589" s="515"/>
      <c r="H589" s="553" t="s">
        <v>482</v>
      </c>
      <c r="I589" s="554"/>
      <c r="J589" s="554"/>
      <c r="K589" s="555"/>
      <c r="L589" s="371" t="s">
        <v>279</v>
      </c>
      <c r="M589" s="371"/>
      <c r="N589" s="516"/>
      <c r="O589" s="516"/>
      <c r="P589" s="371"/>
      <c r="Q589" s="517">
        <v>0</v>
      </c>
      <c r="R589" s="517"/>
    </row>
    <row r="590" spans="2:18" ht="15" customHeight="1" x14ac:dyDescent="0.25">
      <c r="B590" s="515" t="s">
        <v>1014</v>
      </c>
      <c r="C590" s="515"/>
      <c r="D590" s="515"/>
      <c r="E590" s="515"/>
      <c r="F590" s="515"/>
      <c r="G590" s="515"/>
      <c r="H590" s="553" t="s">
        <v>482</v>
      </c>
      <c r="I590" s="554"/>
      <c r="J590" s="554"/>
      <c r="K590" s="555"/>
      <c r="L590" s="371" t="s">
        <v>279</v>
      </c>
      <c r="M590" s="372" t="s">
        <v>279</v>
      </c>
      <c r="N590" s="516"/>
      <c r="O590" s="516"/>
      <c r="P590" s="371"/>
      <c r="Q590" s="517">
        <v>0</v>
      </c>
      <c r="R590" s="517"/>
    </row>
    <row r="591" spans="2:18" ht="15" customHeight="1" x14ac:dyDescent="0.25">
      <c r="B591" s="515" t="s">
        <v>839</v>
      </c>
      <c r="C591" s="515"/>
      <c r="D591" s="515"/>
      <c r="E591" s="515"/>
      <c r="F591" s="515"/>
      <c r="G591" s="515"/>
      <c r="H591" s="553" t="s">
        <v>482</v>
      </c>
      <c r="I591" s="554"/>
      <c r="J591" s="554"/>
      <c r="K591" s="555"/>
      <c r="L591" s="371" t="s">
        <v>279</v>
      </c>
      <c r="M591" s="372" t="s">
        <v>279</v>
      </c>
      <c r="N591" s="516" t="s">
        <v>840</v>
      </c>
      <c r="O591" s="516"/>
      <c r="P591" s="371"/>
      <c r="Q591" s="517">
        <v>0</v>
      </c>
      <c r="R591" s="517"/>
    </row>
    <row r="592" spans="2:18" ht="23.25" customHeight="1" x14ac:dyDescent="0.25">
      <c r="B592" s="515" t="s">
        <v>841</v>
      </c>
      <c r="C592" s="515"/>
      <c r="D592" s="515"/>
      <c r="E592" s="515"/>
      <c r="F592" s="515"/>
      <c r="G592" s="515"/>
      <c r="H592" s="553" t="s">
        <v>482</v>
      </c>
      <c r="I592" s="554"/>
      <c r="J592" s="554"/>
      <c r="K592" s="555"/>
      <c r="L592" s="371" t="s">
        <v>279</v>
      </c>
      <c r="M592" s="372" t="s">
        <v>279</v>
      </c>
      <c r="N592" s="516" t="s">
        <v>842</v>
      </c>
      <c r="O592" s="516"/>
      <c r="P592" s="371"/>
      <c r="Q592" s="517">
        <v>0</v>
      </c>
      <c r="R592" s="517"/>
    </row>
    <row r="593" spans="2:18" ht="15" customHeight="1" x14ac:dyDescent="0.25">
      <c r="B593" s="515" t="s">
        <v>1014</v>
      </c>
      <c r="C593" s="515"/>
      <c r="D593" s="515"/>
      <c r="E593" s="515"/>
      <c r="F593" s="515"/>
      <c r="G593" s="515"/>
      <c r="H593" s="553" t="s">
        <v>482</v>
      </c>
      <c r="I593" s="554"/>
      <c r="J593" s="554"/>
      <c r="K593" s="555"/>
      <c r="L593" s="371" t="s">
        <v>279</v>
      </c>
      <c r="M593" s="372" t="s">
        <v>279</v>
      </c>
      <c r="N593" s="516" t="s">
        <v>1015</v>
      </c>
      <c r="O593" s="516"/>
      <c r="P593" s="364"/>
      <c r="Q593" s="517">
        <v>0</v>
      </c>
      <c r="R593" s="517"/>
    </row>
    <row r="594" spans="2:18" ht="15" customHeight="1" x14ac:dyDescent="0.25">
      <c r="B594" s="515"/>
      <c r="C594" s="515"/>
      <c r="D594" s="515"/>
      <c r="E594" s="515"/>
      <c r="F594" s="515"/>
      <c r="G594" s="515"/>
      <c r="H594" s="553" t="s">
        <v>482</v>
      </c>
      <c r="I594" s="554"/>
      <c r="J594" s="554"/>
      <c r="K594" s="555"/>
      <c r="L594" s="371" t="s">
        <v>279</v>
      </c>
      <c r="M594" s="372" t="s">
        <v>279</v>
      </c>
      <c r="N594" s="516" t="s">
        <v>1015</v>
      </c>
      <c r="O594" s="516"/>
      <c r="P594" s="371" t="s">
        <v>1016</v>
      </c>
      <c r="Q594" s="517">
        <v>0</v>
      </c>
      <c r="R594" s="517"/>
    </row>
    <row r="595" spans="2:18" ht="34.5" customHeight="1" x14ac:dyDescent="0.25">
      <c r="B595" s="512" t="s">
        <v>106</v>
      </c>
      <c r="C595" s="512"/>
      <c r="D595" s="512"/>
      <c r="E595" s="512"/>
      <c r="F595" s="512"/>
      <c r="G595" s="512"/>
      <c r="H595" s="565" t="s">
        <v>1017</v>
      </c>
      <c r="I595" s="566"/>
      <c r="J595" s="566"/>
      <c r="K595" s="567"/>
      <c r="L595" s="376"/>
      <c r="M595" s="376"/>
      <c r="N595" s="513"/>
      <c r="O595" s="513"/>
      <c r="P595" s="376"/>
      <c r="Q595" s="514">
        <v>6299723.6500000004</v>
      </c>
      <c r="R595" s="514"/>
    </row>
    <row r="596" spans="2:18" ht="15" customHeight="1" x14ac:dyDescent="0.25">
      <c r="B596" s="515" t="s">
        <v>823</v>
      </c>
      <c r="C596" s="515"/>
      <c r="D596" s="515"/>
      <c r="E596" s="515"/>
      <c r="F596" s="515"/>
      <c r="G596" s="515"/>
      <c r="H596" s="553" t="s">
        <v>1017</v>
      </c>
      <c r="I596" s="554"/>
      <c r="J596" s="554"/>
      <c r="K596" s="555"/>
      <c r="L596" s="371" t="s">
        <v>210</v>
      </c>
      <c r="M596" s="371"/>
      <c r="N596" s="516"/>
      <c r="O596" s="516"/>
      <c r="P596" s="371"/>
      <c r="Q596" s="517">
        <v>6299723.6500000004</v>
      </c>
      <c r="R596" s="517"/>
    </row>
    <row r="597" spans="2:18" ht="15" customHeight="1" x14ac:dyDescent="0.25">
      <c r="B597" s="515" t="s">
        <v>227</v>
      </c>
      <c r="C597" s="515"/>
      <c r="D597" s="515"/>
      <c r="E597" s="515"/>
      <c r="F597" s="515"/>
      <c r="G597" s="515"/>
      <c r="H597" s="553" t="s">
        <v>1017</v>
      </c>
      <c r="I597" s="554"/>
      <c r="J597" s="554"/>
      <c r="K597" s="555"/>
      <c r="L597" s="371" t="s">
        <v>210</v>
      </c>
      <c r="M597" s="372" t="s">
        <v>228</v>
      </c>
      <c r="N597" s="516"/>
      <c r="O597" s="516"/>
      <c r="P597" s="371"/>
      <c r="Q597" s="517">
        <v>6299723.6500000004</v>
      </c>
      <c r="R597" s="517"/>
    </row>
    <row r="598" spans="2:18" ht="15" customHeight="1" x14ac:dyDescent="0.25">
      <c r="B598" s="515" t="s">
        <v>839</v>
      </c>
      <c r="C598" s="515"/>
      <c r="D598" s="515"/>
      <c r="E598" s="515"/>
      <c r="F598" s="515"/>
      <c r="G598" s="515"/>
      <c r="H598" s="553" t="s">
        <v>1017</v>
      </c>
      <c r="I598" s="554"/>
      <c r="J598" s="554"/>
      <c r="K598" s="555"/>
      <c r="L598" s="371" t="s">
        <v>210</v>
      </c>
      <c r="M598" s="372" t="s">
        <v>228</v>
      </c>
      <c r="N598" s="516" t="s">
        <v>840</v>
      </c>
      <c r="O598" s="516"/>
      <c r="P598" s="371"/>
      <c r="Q598" s="517">
        <v>6299723.6500000004</v>
      </c>
      <c r="R598" s="517"/>
    </row>
    <row r="599" spans="2:18" ht="23.25" customHeight="1" x14ac:dyDescent="0.25">
      <c r="B599" s="515" t="s">
        <v>841</v>
      </c>
      <c r="C599" s="515"/>
      <c r="D599" s="515"/>
      <c r="E599" s="515"/>
      <c r="F599" s="515"/>
      <c r="G599" s="515"/>
      <c r="H599" s="553" t="s">
        <v>1017</v>
      </c>
      <c r="I599" s="554"/>
      <c r="J599" s="554"/>
      <c r="K599" s="555"/>
      <c r="L599" s="371" t="s">
        <v>210</v>
      </c>
      <c r="M599" s="372" t="s">
        <v>228</v>
      </c>
      <c r="N599" s="516" t="s">
        <v>842</v>
      </c>
      <c r="O599" s="516"/>
      <c r="P599" s="371"/>
      <c r="Q599" s="517">
        <v>6299723.6500000004</v>
      </c>
      <c r="R599" s="517"/>
    </row>
    <row r="600" spans="2:18" ht="23.25" customHeight="1" x14ac:dyDescent="0.25">
      <c r="B600" s="515" t="s">
        <v>516</v>
      </c>
      <c r="C600" s="515"/>
      <c r="D600" s="515"/>
      <c r="E600" s="515"/>
      <c r="F600" s="515"/>
      <c r="G600" s="515"/>
      <c r="H600" s="553" t="s">
        <v>1017</v>
      </c>
      <c r="I600" s="554"/>
      <c r="J600" s="554"/>
      <c r="K600" s="555"/>
      <c r="L600" s="371" t="s">
        <v>210</v>
      </c>
      <c r="M600" s="372" t="s">
        <v>228</v>
      </c>
      <c r="N600" s="516" t="s">
        <v>517</v>
      </c>
      <c r="O600" s="516"/>
      <c r="P600" s="364"/>
      <c r="Q600" s="517">
        <v>6212169</v>
      </c>
      <c r="R600" s="517"/>
    </row>
    <row r="601" spans="2:18" ht="23.25" customHeight="1" x14ac:dyDescent="0.25">
      <c r="B601" s="515" t="s">
        <v>828</v>
      </c>
      <c r="C601" s="515"/>
      <c r="D601" s="515"/>
      <c r="E601" s="515"/>
      <c r="F601" s="515"/>
      <c r="G601" s="515"/>
      <c r="H601" s="553" t="s">
        <v>1017</v>
      </c>
      <c r="I601" s="554"/>
      <c r="J601" s="554"/>
      <c r="K601" s="555"/>
      <c r="L601" s="371" t="s">
        <v>210</v>
      </c>
      <c r="M601" s="372" t="s">
        <v>228</v>
      </c>
      <c r="N601" s="516" t="s">
        <v>517</v>
      </c>
      <c r="O601" s="516"/>
      <c r="P601" s="371" t="s">
        <v>829</v>
      </c>
      <c r="Q601" s="517">
        <v>5452169</v>
      </c>
      <c r="R601" s="517"/>
    </row>
    <row r="602" spans="2:18" ht="34.5" customHeight="1" x14ac:dyDescent="0.25">
      <c r="B602" s="515" t="s">
        <v>830</v>
      </c>
      <c r="C602" s="515"/>
      <c r="D602" s="515"/>
      <c r="E602" s="515"/>
      <c r="F602" s="515"/>
      <c r="G602" s="515"/>
      <c r="H602" s="553" t="s">
        <v>1017</v>
      </c>
      <c r="I602" s="554"/>
      <c r="J602" s="554"/>
      <c r="K602" s="555"/>
      <c r="L602" s="371" t="s">
        <v>210</v>
      </c>
      <c r="M602" s="372" t="s">
        <v>228</v>
      </c>
      <c r="N602" s="516" t="s">
        <v>517</v>
      </c>
      <c r="O602" s="516"/>
      <c r="P602" s="371" t="s">
        <v>739</v>
      </c>
      <c r="Q602" s="517">
        <v>758500</v>
      </c>
      <c r="R602" s="517"/>
    </row>
    <row r="603" spans="2:18" ht="15" customHeight="1" x14ac:dyDescent="0.25">
      <c r="B603" s="515" t="s">
        <v>831</v>
      </c>
      <c r="C603" s="515"/>
      <c r="D603" s="515"/>
      <c r="E603" s="515"/>
      <c r="F603" s="515"/>
      <c r="G603" s="515"/>
      <c r="H603" s="553" t="s">
        <v>1017</v>
      </c>
      <c r="I603" s="554"/>
      <c r="J603" s="554"/>
      <c r="K603" s="555"/>
      <c r="L603" s="371" t="s">
        <v>210</v>
      </c>
      <c r="M603" s="372" t="s">
        <v>228</v>
      </c>
      <c r="N603" s="516" t="s">
        <v>517</v>
      </c>
      <c r="O603" s="516"/>
      <c r="P603" s="371" t="s">
        <v>822</v>
      </c>
      <c r="Q603" s="517">
        <v>1500</v>
      </c>
      <c r="R603" s="517"/>
    </row>
    <row r="604" spans="2:18" ht="34.5" customHeight="1" x14ac:dyDescent="0.25">
      <c r="B604" s="515" t="s">
        <v>520</v>
      </c>
      <c r="C604" s="515"/>
      <c r="D604" s="515"/>
      <c r="E604" s="515"/>
      <c r="F604" s="515"/>
      <c r="G604" s="515"/>
      <c r="H604" s="553" t="s">
        <v>1017</v>
      </c>
      <c r="I604" s="554"/>
      <c r="J604" s="554"/>
      <c r="K604" s="555"/>
      <c r="L604" s="371" t="s">
        <v>210</v>
      </c>
      <c r="M604" s="372" t="s">
        <v>228</v>
      </c>
      <c r="N604" s="516" t="s">
        <v>521</v>
      </c>
      <c r="O604" s="516"/>
      <c r="P604" s="364"/>
      <c r="Q604" s="517">
        <v>26000</v>
      </c>
      <c r="R604" s="517"/>
    </row>
    <row r="605" spans="2:18" ht="15" customHeight="1" x14ac:dyDescent="0.25">
      <c r="B605" s="515" t="s">
        <v>831</v>
      </c>
      <c r="C605" s="515"/>
      <c r="D605" s="515"/>
      <c r="E605" s="515"/>
      <c r="F605" s="515"/>
      <c r="G605" s="515"/>
      <c r="H605" s="553" t="s">
        <v>1017</v>
      </c>
      <c r="I605" s="554"/>
      <c r="J605" s="554"/>
      <c r="K605" s="555"/>
      <c r="L605" s="371" t="s">
        <v>210</v>
      </c>
      <c r="M605" s="372" t="s">
        <v>228</v>
      </c>
      <c r="N605" s="516" t="s">
        <v>521</v>
      </c>
      <c r="O605" s="516"/>
      <c r="P605" s="371" t="s">
        <v>822</v>
      </c>
      <c r="Q605" s="517">
        <v>26000</v>
      </c>
      <c r="R605" s="517"/>
    </row>
    <row r="606" spans="2:18" ht="23.25" customHeight="1" x14ac:dyDescent="0.25">
      <c r="B606" s="515" t="s">
        <v>1074</v>
      </c>
      <c r="C606" s="515"/>
      <c r="D606" s="515"/>
      <c r="E606" s="515"/>
      <c r="F606" s="515"/>
      <c r="G606" s="515"/>
      <c r="H606" s="553" t="s">
        <v>1017</v>
      </c>
      <c r="I606" s="554"/>
      <c r="J606" s="554"/>
      <c r="K606" s="555"/>
      <c r="L606" s="371" t="s">
        <v>210</v>
      </c>
      <c r="M606" s="372" t="s">
        <v>228</v>
      </c>
      <c r="N606" s="516" t="s">
        <v>1075</v>
      </c>
      <c r="O606" s="516"/>
      <c r="P606" s="364"/>
      <c r="Q606" s="517">
        <v>61554.65</v>
      </c>
      <c r="R606" s="517"/>
    </row>
    <row r="607" spans="2:18" ht="23.25" customHeight="1" thickBot="1" x14ac:dyDescent="0.3">
      <c r="B607" s="515" t="s">
        <v>828</v>
      </c>
      <c r="C607" s="515"/>
      <c r="D607" s="515"/>
      <c r="E607" s="515"/>
      <c r="F607" s="515"/>
      <c r="G607" s="515"/>
      <c r="H607" s="568" t="s">
        <v>1017</v>
      </c>
      <c r="I607" s="569"/>
      <c r="J607" s="569"/>
      <c r="K607" s="570"/>
      <c r="L607" s="371" t="s">
        <v>210</v>
      </c>
      <c r="M607" s="372" t="s">
        <v>228</v>
      </c>
      <c r="N607" s="516" t="s">
        <v>1075</v>
      </c>
      <c r="O607" s="516"/>
      <c r="P607" s="371" t="s">
        <v>829</v>
      </c>
      <c r="Q607" s="517">
        <v>61554.65</v>
      </c>
      <c r="R607" s="517"/>
    </row>
    <row r="608" spans="2:18" ht="11.25" customHeight="1" thickBot="1" x14ac:dyDescent="0.3">
      <c r="B608" s="528" t="s">
        <v>280</v>
      </c>
      <c r="C608" s="528"/>
      <c r="D608" s="528"/>
      <c r="E608" s="528"/>
      <c r="F608" s="528"/>
      <c r="G608" s="528"/>
      <c r="H608" s="528"/>
      <c r="I608" s="528"/>
      <c r="J608" s="528"/>
      <c r="K608" s="528"/>
      <c r="L608" s="528"/>
      <c r="M608" s="528"/>
      <c r="N608" s="528"/>
      <c r="O608" s="528"/>
      <c r="P608" s="528"/>
      <c r="Q608" s="529">
        <v>1322532632.5799999</v>
      </c>
      <c r="R608" s="529"/>
    </row>
    <row r="609" spans="2:18" ht="15" customHeight="1" x14ac:dyDescent="0.25">
      <c r="B609" s="503"/>
      <c r="C609" s="503"/>
      <c r="D609" s="503"/>
      <c r="E609" s="503"/>
      <c r="F609" s="503"/>
      <c r="G609" s="503"/>
      <c r="H609" s="503"/>
      <c r="I609" s="572"/>
      <c r="J609" s="572"/>
      <c r="K609" s="572"/>
      <c r="L609" s="572"/>
      <c r="M609" s="375"/>
      <c r="N609" s="503"/>
      <c r="O609" s="503"/>
      <c r="P609" s="503"/>
      <c r="Q609" s="503"/>
      <c r="R609" s="503"/>
    </row>
    <row r="610" spans="2:18" ht="33.75" customHeight="1" x14ac:dyDescent="0.25">
      <c r="B610" s="525" t="s">
        <v>1018</v>
      </c>
      <c r="C610" s="525"/>
      <c r="D610" s="525"/>
      <c r="E610" s="525"/>
      <c r="F610" s="524"/>
      <c r="G610" s="524"/>
      <c r="H610" s="524"/>
      <c r="I610" s="526"/>
      <c r="J610" s="526"/>
      <c r="K610" s="526"/>
      <c r="L610" s="526"/>
      <c r="M610" s="375"/>
      <c r="N610" s="527" t="s">
        <v>1019</v>
      </c>
      <c r="O610" s="527"/>
      <c r="P610" s="527"/>
      <c r="Q610" s="527"/>
      <c r="R610" s="527"/>
    </row>
    <row r="611" spans="2:18" ht="15" customHeight="1" x14ac:dyDescent="0.25">
      <c r="B611" s="524"/>
      <c r="C611" s="524"/>
      <c r="D611" s="524"/>
      <c r="E611" s="524"/>
      <c r="F611" s="524"/>
      <c r="G611" s="524"/>
      <c r="H611" s="524"/>
      <c r="I611" s="571" t="s">
        <v>814</v>
      </c>
      <c r="J611" s="571"/>
      <c r="K611" s="571"/>
      <c r="L611" s="571"/>
      <c r="M611" s="375"/>
      <c r="N611" s="521" t="s">
        <v>815</v>
      </c>
      <c r="O611" s="521"/>
      <c r="P611" s="521"/>
      <c r="Q611" s="521"/>
      <c r="R611" s="521"/>
    </row>
    <row r="612" spans="2:18" ht="15" customHeight="1" x14ac:dyDescent="0.25">
      <c r="B612" s="524"/>
      <c r="C612" s="524"/>
      <c r="D612" s="524"/>
      <c r="E612" s="524"/>
      <c r="F612" s="524"/>
      <c r="G612" s="524"/>
      <c r="H612" s="524"/>
      <c r="I612" s="524"/>
      <c r="J612" s="524"/>
      <c r="K612" s="524"/>
      <c r="L612" s="524"/>
      <c r="M612" s="375"/>
      <c r="N612" s="503"/>
      <c r="O612" s="503"/>
      <c r="P612" s="503"/>
      <c r="Q612" s="503"/>
      <c r="R612" s="503"/>
    </row>
  </sheetData>
  <mergeCells count="2443">
    <mergeCell ref="B612:C612"/>
    <mergeCell ref="D612:E612"/>
    <mergeCell ref="F612:H612"/>
    <mergeCell ref="I612:L612"/>
    <mergeCell ref="N612:R612"/>
    <mergeCell ref="B610:E610"/>
    <mergeCell ref="F610:H610"/>
    <mergeCell ref="I610:L610"/>
    <mergeCell ref="N610:R610"/>
    <mergeCell ref="B611:C611"/>
    <mergeCell ref="D611:E611"/>
    <mergeCell ref="F611:H611"/>
    <mergeCell ref="I611:L611"/>
    <mergeCell ref="N611:R611"/>
    <mergeCell ref="B608:P608"/>
    <mergeCell ref="Q608:R608"/>
    <mergeCell ref="B609:C609"/>
    <mergeCell ref="D609:E609"/>
    <mergeCell ref="F609:H609"/>
    <mergeCell ref="I609:L609"/>
    <mergeCell ref="N609:R609"/>
    <mergeCell ref="B606:G606"/>
    <mergeCell ref="H606:K606"/>
    <mergeCell ref="N606:O606"/>
    <mergeCell ref="Q606:R606"/>
    <mergeCell ref="B607:G607"/>
    <mergeCell ref="H607:K607"/>
    <mergeCell ref="N607:O607"/>
    <mergeCell ref="Q607:R607"/>
    <mergeCell ref="B604:G604"/>
    <mergeCell ref="H604:K604"/>
    <mergeCell ref="N604:O604"/>
    <mergeCell ref="Q604:R604"/>
    <mergeCell ref="B605:G605"/>
    <mergeCell ref="H605:K605"/>
    <mergeCell ref="N605:O605"/>
    <mergeCell ref="Q605:R605"/>
    <mergeCell ref="B602:G602"/>
    <mergeCell ref="H602:K602"/>
    <mergeCell ref="N602:O602"/>
    <mergeCell ref="Q602:R602"/>
    <mergeCell ref="B603:G603"/>
    <mergeCell ref="H603:K603"/>
    <mergeCell ref="N603:O603"/>
    <mergeCell ref="Q603:R603"/>
    <mergeCell ref="B600:G600"/>
    <mergeCell ref="H600:K600"/>
    <mergeCell ref="N600:O600"/>
    <mergeCell ref="Q600:R600"/>
    <mergeCell ref="B601:G601"/>
    <mergeCell ref="H601:K601"/>
    <mergeCell ref="N601:O601"/>
    <mergeCell ref="Q601:R601"/>
    <mergeCell ref="B598:G598"/>
    <mergeCell ref="H598:K598"/>
    <mergeCell ref="N598:O598"/>
    <mergeCell ref="Q598:R598"/>
    <mergeCell ref="B599:G599"/>
    <mergeCell ref="H599:K599"/>
    <mergeCell ref="N599:O599"/>
    <mergeCell ref="Q599:R599"/>
    <mergeCell ref="B596:G596"/>
    <mergeCell ref="H596:K596"/>
    <mergeCell ref="N596:O596"/>
    <mergeCell ref="Q596:R596"/>
    <mergeCell ref="B597:G597"/>
    <mergeCell ref="H597:K597"/>
    <mergeCell ref="N597:O597"/>
    <mergeCell ref="Q597:R597"/>
    <mergeCell ref="B594:G594"/>
    <mergeCell ref="H594:K594"/>
    <mergeCell ref="N594:O594"/>
    <mergeCell ref="Q594:R594"/>
    <mergeCell ref="B595:G595"/>
    <mergeCell ref="H595:K595"/>
    <mergeCell ref="N595:O595"/>
    <mergeCell ref="Q595:R595"/>
    <mergeCell ref="B592:G592"/>
    <mergeCell ref="H592:K592"/>
    <mergeCell ref="N592:O592"/>
    <mergeCell ref="Q592:R592"/>
    <mergeCell ref="B593:G593"/>
    <mergeCell ref="H593:K593"/>
    <mergeCell ref="N593:O593"/>
    <mergeCell ref="Q593:R593"/>
    <mergeCell ref="B590:G590"/>
    <mergeCell ref="H590:K590"/>
    <mergeCell ref="N590:O590"/>
    <mergeCell ref="Q590:R590"/>
    <mergeCell ref="B591:G591"/>
    <mergeCell ref="H591:K591"/>
    <mergeCell ref="N591:O591"/>
    <mergeCell ref="Q591:R591"/>
    <mergeCell ref="B588:G588"/>
    <mergeCell ref="H588:K588"/>
    <mergeCell ref="N588:O588"/>
    <mergeCell ref="Q588:R588"/>
    <mergeCell ref="B589:G589"/>
    <mergeCell ref="H589:K589"/>
    <mergeCell ref="N589:O589"/>
    <mergeCell ref="Q589:R589"/>
    <mergeCell ref="B586:G586"/>
    <mergeCell ref="H586:K586"/>
    <mergeCell ref="N586:O586"/>
    <mergeCell ref="Q586:R586"/>
    <mergeCell ref="B587:G587"/>
    <mergeCell ref="H587:K587"/>
    <mergeCell ref="N587:O587"/>
    <mergeCell ref="Q587:R587"/>
    <mergeCell ref="B584:G584"/>
    <mergeCell ref="H584:K584"/>
    <mergeCell ref="N584:O584"/>
    <mergeCell ref="Q584:R584"/>
    <mergeCell ref="B585:G585"/>
    <mergeCell ref="H585:K585"/>
    <mergeCell ref="N585:O585"/>
    <mergeCell ref="Q585:R585"/>
    <mergeCell ref="B582:G582"/>
    <mergeCell ref="H582:K582"/>
    <mergeCell ref="N582:O582"/>
    <mergeCell ref="Q582:R582"/>
    <mergeCell ref="B583:G583"/>
    <mergeCell ref="H583:K583"/>
    <mergeCell ref="N583:O583"/>
    <mergeCell ref="Q583:R583"/>
    <mergeCell ref="B580:G580"/>
    <mergeCell ref="H580:K580"/>
    <mergeCell ref="N580:O580"/>
    <mergeCell ref="Q580:R580"/>
    <mergeCell ref="B581:G581"/>
    <mergeCell ref="H581:K581"/>
    <mergeCell ref="N581:O581"/>
    <mergeCell ref="Q581:R581"/>
    <mergeCell ref="B578:G578"/>
    <mergeCell ref="H578:K578"/>
    <mergeCell ref="N578:O578"/>
    <mergeCell ref="Q578:R578"/>
    <mergeCell ref="B579:G579"/>
    <mergeCell ref="H579:K579"/>
    <mergeCell ref="N579:O579"/>
    <mergeCell ref="Q579:R579"/>
    <mergeCell ref="B576:G576"/>
    <mergeCell ref="H576:K576"/>
    <mergeCell ref="N576:O576"/>
    <mergeCell ref="Q576:R576"/>
    <mergeCell ref="B577:G577"/>
    <mergeCell ref="H577:K577"/>
    <mergeCell ref="N577:O577"/>
    <mergeCell ref="Q577:R577"/>
    <mergeCell ref="B574:G574"/>
    <mergeCell ref="H574:K574"/>
    <mergeCell ref="N574:O574"/>
    <mergeCell ref="Q574:R574"/>
    <mergeCell ref="B575:G575"/>
    <mergeCell ref="H575:K575"/>
    <mergeCell ref="N575:O575"/>
    <mergeCell ref="Q575:R575"/>
    <mergeCell ref="B572:G572"/>
    <mergeCell ref="H572:K572"/>
    <mergeCell ref="N572:O572"/>
    <mergeCell ref="Q572:R572"/>
    <mergeCell ref="B573:G573"/>
    <mergeCell ref="H573:K573"/>
    <mergeCell ref="N573:O573"/>
    <mergeCell ref="Q573:R573"/>
    <mergeCell ref="B570:G570"/>
    <mergeCell ref="H570:K570"/>
    <mergeCell ref="N570:O570"/>
    <mergeCell ref="Q570:R570"/>
    <mergeCell ref="B571:G571"/>
    <mergeCell ref="H571:K571"/>
    <mergeCell ref="N571:O571"/>
    <mergeCell ref="Q571:R571"/>
    <mergeCell ref="B568:G568"/>
    <mergeCell ref="H568:K568"/>
    <mergeCell ref="N568:O568"/>
    <mergeCell ref="Q568:R568"/>
    <mergeCell ref="B569:G569"/>
    <mergeCell ref="H569:K569"/>
    <mergeCell ref="N569:O569"/>
    <mergeCell ref="Q569:R569"/>
    <mergeCell ref="B566:G566"/>
    <mergeCell ref="H566:K566"/>
    <mergeCell ref="N566:O566"/>
    <mergeCell ref="Q566:R566"/>
    <mergeCell ref="B567:G567"/>
    <mergeCell ref="H567:K567"/>
    <mergeCell ref="N567:O567"/>
    <mergeCell ref="Q567:R567"/>
    <mergeCell ref="B564:G564"/>
    <mergeCell ref="H564:K564"/>
    <mergeCell ref="N564:O564"/>
    <mergeCell ref="Q564:R564"/>
    <mergeCell ref="B565:G565"/>
    <mergeCell ref="H565:K565"/>
    <mergeCell ref="N565:O565"/>
    <mergeCell ref="Q565:R565"/>
    <mergeCell ref="B562:G562"/>
    <mergeCell ref="H562:K562"/>
    <mergeCell ref="N562:O562"/>
    <mergeCell ref="Q562:R562"/>
    <mergeCell ref="B563:G563"/>
    <mergeCell ref="H563:K563"/>
    <mergeCell ref="N563:O563"/>
    <mergeCell ref="Q563:R563"/>
    <mergeCell ref="B560:G560"/>
    <mergeCell ref="H560:K560"/>
    <mergeCell ref="N560:O560"/>
    <mergeCell ref="Q560:R560"/>
    <mergeCell ref="B561:G561"/>
    <mergeCell ref="H561:K561"/>
    <mergeCell ref="N561:O561"/>
    <mergeCell ref="Q561:R561"/>
    <mergeCell ref="B558:G558"/>
    <mergeCell ref="H558:K558"/>
    <mergeCell ref="N558:O558"/>
    <mergeCell ref="Q558:R558"/>
    <mergeCell ref="B559:G559"/>
    <mergeCell ref="H559:K559"/>
    <mergeCell ref="N559:O559"/>
    <mergeCell ref="Q559:R559"/>
    <mergeCell ref="B556:G556"/>
    <mergeCell ref="H556:K556"/>
    <mergeCell ref="N556:O556"/>
    <mergeCell ref="Q556:R556"/>
    <mergeCell ref="B557:G557"/>
    <mergeCell ref="H557:K557"/>
    <mergeCell ref="N557:O557"/>
    <mergeCell ref="Q557:R557"/>
    <mergeCell ref="B554:G554"/>
    <mergeCell ref="H554:K554"/>
    <mergeCell ref="N554:O554"/>
    <mergeCell ref="Q554:R554"/>
    <mergeCell ref="B555:G555"/>
    <mergeCell ref="H555:K555"/>
    <mergeCell ref="N555:O555"/>
    <mergeCell ref="Q555:R555"/>
    <mergeCell ref="B552:G552"/>
    <mergeCell ref="H552:K552"/>
    <mergeCell ref="N552:O552"/>
    <mergeCell ref="Q552:R552"/>
    <mergeCell ref="B553:G553"/>
    <mergeCell ref="H553:K553"/>
    <mergeCell ref="N553:O553"/>
    <mergeCell ref="Q553:R553"/>
    <mergeCell ref="B550:G550"/>
    <mergeCell ref="H550:K550"/>
    <mergeCell ref="N550:O550"/>
    <mergeCell ref="Q550:R550"/>
    <mergeCell ref="B551:G551"/>
    <mergeCell ref="H551:K551"/>
    <mergeCell ref="N551:O551"/>
    <mergeCell ref="Q551:R551"/>
    <mergeCell ref="B548:G548"/>
    <mergeCell ref="H548:K548"/>
    <mergeCell ref="N548:O548"/>
    <mergeCell ref="Q548:R548"/>
    <mergeCell ref="B549:G549"/>
    <mergeCell ref="H549:K549"/>
    <mergeCell ref="N549:O549"/>
    <mergeCell ref="Q549:R549"/>
    <mergeCell ref="B546:G546"/>
    <mergeCell ref="H546:K546"/>
    <mergeCell ref="N546:O546"/>
    <mergeCell ref="Q546:R546"/>
    <mergeCell ref="B547:G547"/>
    <mergeCell ref="H547:K547"/>
    <mergeCell ref="N547:O547"/>
    <mergeCell ref="Q547:R547"/>
    <mergeCell ref="B544:G544"/>
    <mergeCell ref="H544:K544"/>
    <mergeCell ref="N544:O544"/>
    <mergeCell ref="Q544:R544"/>
    <mergeCell ref="B545:G545"/>
    <mergeCell ref="H545:K545"/>
    <mergeCell ref="N545:O545"/>
    <mergeCell ref="Q545:R545"/>
    <mergeCell ref="B542:G542"/>
    <mergeCell ref="H542:K542"/>
    <mergeCell ref="N542:O542"/>
    <mergeCell ref="Q542:R542"/>
    <mergeCell ref="B543:G543"/>
    <mergeCell ref="H543:K543"/>
    <mergeCell ref="N543:O543"/>
    <mergeCell ref="Q543:R543"/>
    <mergeCell ref="B540:G540"/>
    <mergeCell ref="H540:K540"/>
    <mergeCell ref="N540:O540"/>
    <mergeCell ref="Q540:R540"/>
    <mergeCell ref="B541:G541"/>
    <mergeCell ref="H541:K541"/>
    <mergeCell ref="N541:O541"/>
    <mergeCell ref="Q541:R541"/>
    <mergeCell ref="B538:G538"/>
    <mergeCell ref="H538:K538"/>
    <mergeCell ref="N538:O538"/>
    <mergeCell ref="Q538:R538"/>
    <mergeCell ref="B539:G539"/>
    <mergeCell ref="H539:K539"/>
    <mergeCell ref="N539:O539"/>
    <mergeCell ref="Q539:R539"/>
    <mergeCell ref="B536:G536"/>
    <mergeCell ref="H536:K536"/>
    <mergeCell ref="N536:O536"/>
    <mergeCell ref="Q536:R536"/>
    <mergeCell ref="B537:G537"/>
    <mergeCell ref="H537:K537"/>
    <mergeCell ref="N537:O537"/>
    <mergeCell ref="Q537:R537"/>
    <mergeCell ref="B534:G534"/>
    <mergeCell ref="H534:K534"/>
    <mergeCell ref="N534:O534"/>
    <mergeCell ref="Q534:R534"/>
    <mergeCell ref="B535:G535"/>
    <mergeCell ref="H535:K535"/>
    <mergeCell ref="N535:O535"/>
    <mergeCell ref="Q535:R535"/>
    <mergeCell ref="B532:G532"/>
    <mergeCell ref="H532:K532"/>
    <mergeCell ref="N532:O532"/>
    <mergeCell ref="Q532:R532"/>
    <mergeCell ref="B533:G533"/>
    <mergeCell ref="H533:K533"/>
    <mergeCell ref="N533:O533"/>
    <mergeCell ref="Q533:R533"/>
    <mergeCell ref="B530:G530"/>
    <mergeCell ref="H530:K530"/>
    <mergeCell ref="N530:O530"/>
    <mergeCell ref="Q530:R530"/>
    <mergeCell ref="B531:G531"/>
    <mergeCell ref="H531:K531"/>
    <mergeCell ref="N531:O531"/>
    <mergeCell ref="Q531:R531"/>
    <mergeCell ref="B528:G528"/>
    <mergeCell ref="H528:K528"/>
    <mergeCell ref="N528:O528"/>
    <mergeCell ref="Q528:R528"/>
    <mergeCell ref="B529:G529"/>
    <mergeCell ref="H529:K529"/>
    <mergeCell ref="N529:O529"/>
    <mergeCell ref="Q529:R529"/>
    <mergeCell ref="B526:G526"/>
    <mergeCell ref="H526:K526"/>
    <mergeCell ref="N526:O526"/>
    <mergeCell ref="Q526:R526"/>
    <mergeCell ref="B527:G527"/>
    <mergeCell ref="H527:K527"/>
    <mergeCell ref="N527:O527"/>
    <mergeCell ref="Q527:R527"/>
    <mergeCell ref="B524:G524"/>
    <mergeCell ref="H524:K524"/>
    <mergeCell ref="N524:O524"/>
    <mergeCell ref="Q524:R524"/>
    <mergeCell ref="B525:G525"/>
    <mergeCell ref="H525:K525"/>
    <mergeCell ref="N525:O525"/>
    <mergeCell ref="Q525:R525"/>
    <mergeCell ref="B522:G522"/>
    <mergeCell ref="H522:K522"/>
    <mergeCell ref="N522:O522"/>
    <mergeCell ref="Q522:R522"/>
    <mergeCell ref="B523:G523"/>
    <mergeCell ref="H523:K523"/>
    <mergeCell ref="N523:O523"/>
    <mergeCell ref="Q523:R523"/>
    <mergeCell ref="B520:G520"/>
    <mergeCell ref="H520:K520"/>
    <mergeCell ref="N520:O520"/>
    <mergeCell ref="Q520:R520"/>
    <mergeCell ref="B521:G521"/>
    <mergeCell ref="H521:K521"/>
    <mergeCell ref="N521:O521"/>
    <mergeCell ref="Q521:R521"/>
    <mergeCell ref="B518:G518"/>
    <mergeCell ref="H518:K518"/>
    <mergeCell ref="N518:O518"/>
    <mergeCell ref="Q518:R518"/>
    <mergeCell ref="B519:G519"/>
    <mergeCell ref="H519:K519"/>
    <mergeCell ref="N519:O519"/>
    <mergeCell ref="Q519:R519"/>
    <mergeCell ref="B516:G516"/>
    <mergeCell ref="H516:K516"/>
    <mergeCell ref="N516:O516"/>
    <mergeCell ref="Q516:R516"/>
    <mergeCell ref="B517:G517"/>
    <mergeCell ref="H517:K517"/>
    <mergeCell ref="N517:O517"/>
    <mergeCell ref="Q517:R517"/>
    <mergeCell ref="B514:G514"/>
    <mergeCell ref="H514:K514"/>
    <mergeCell ref="N514:O514"/>
    <mergeCell ref="Q514:R514"/>
    <mergeCell ref="B515:G515"/>
    <mergeCell ref="H515:K515"/>
    <mergeCell ref="N515:O515"/>
    <mergeCell ref="Q515:R515"/>
    <mergeCell ref="B512:G512"/>
    <mergeCell ref="H512:K512"/>
    <mergeCell ref="N512:O512"/>
    <mergeCell ref="Q512:R512"/>
    <mergeCell ref="B513:G513"/>
    <mergeCell ref="H513:K513"/>
    <mergeCell ref="N513:O513"/>
    <mergeCell ref="Q513:R513"/>
    <mergeCell ref="B510:G510"/>
    <mergeCell ref="H510:K510"/>
    <mergeCell ref="N510:O510"/>
    <mergeCell ref="Q510:R510"/>
    <mergeCell ref="B511:G511"/>
    <mergeCell ref="H511:K511"/>
    <mergeCell ref="N511:O511"/>
    <mergeCell ref="Q511:R511"/>
    <mergeCell ref="B508:G508"/>
    <mergeCell ref="H508:K508"/>
    <mergeCell ref="N508:O508"/>
    <mergeCell ref="Q508:R508"/>
    <mergeCell ref="B509:G509"/>
    <mergeCell ref="H509:K509"/>
    <mergeCell ref="N509:O509"/>
    <mergeCell ref="Q509:R509"/>
    <mergeCell ref="B506:G506"/>
    <mergeCell ref="H506:K506"/>
    <mergeCell ref="N506:O506"/>
    <mergeCell ref="Q506:R506"/>
    <mergeCell ref="B507:G507"/>
    <mergeCell ref="H507:K507"/>
    <mergeCell ref="N507:O507"/>
    <mergeCell ref="Q507:R507"/>
    <mergeCell ref="B504:G504"/>
    <mergeCell ref="H504:K504"/>
    <mergeCell ref="N504:O504"/>
    <mergeCell ref="Q504:R504"/>
    <mergeCell ref="B505:G505"/>
    <mergeCell ref="H505:K505"/>
    <mergeCell ref="N505:O505"/>
    <mergeCell ref="Q505:R505"/>
    <mergeCell ref="B502:G502"/>
    <mergeCell ref="H502:K502"/>
    <mergeCell ref="N502:O502"/>
    <mergeCell ref="Q502:R502"/>
    <mergeCell ref="B503:G503"/>
    <mergeCell ref="H503:K503"/>
    <mergeCell ref="N503:O503"/>
    <mergeCell ref="Q503:R503"/>
    <mergeCell ref="B500:G500"/>
    <mergeCell ref="H500:K500"/>
    <mergeCell ref="N500:O500"/>
    <mergeCell ref="Q500:R500"/>
    <mergeCell ref="B501:G501"/>
    <mergeCell ref="H501:K501"/>
    <mergeCell ref="N501:O501"/>
    <mergeCell ref="Q501:R501"/>
    <mergeCell ref="B498:G498"/>
    <mergeCell ref="H498:K498"/>
    <mergeCell ref="N498:O498"/>
    <mergeCell ref="Q498:R498"/>
    <mergeCell ref="B499:G499"/>
    <mergeCell ref="H499:K499"/>
    <mergeCell ref="N499:O499"/>
    <mergeCell ref="Q499:R499"/>
    <mergeCell ref="B496:G496"/>
    <mergeCell ref="H496:K496"/>
    <mergeCell ref="N496:O496"/>
    <mergeCell ref="Q496:R496"/>
    <mergeCell ref="B497:G497"/>
    <mergeCell ref="H497:K497"/>
    <mergeCell ref="N497:O497"/>
    <mergeCell ref="Q497:R497"/>
    <mergeCell ref="B494:G494"/>
    <mergeCell ref="H494:K494"/>
    <mergeCell ref="N494:O494"/>
    <mergeCell ref="Q494:R494"/>
    <mergeCell ref="B495:G495"/>
    <mergeCell ref="H495:K495"/>
    <mergeCell ref="N495:O495"/>
    <mergeCell ref="Q495:R495"/>
    <mergeCell ref="B492:G492"/>
    <mergeCell ref="H492:K492"/>
    <mergeCell ref="N492:O492"/>
    <mergeCell ref="Q492:R492"/>
    <mergeCell ref="B493:G493"/>
    <mergeCell ref="H493:K493"/>
    <mergeCell ref="N493:O493"/>
    <mergeCell ref="Q493:R493"/>
    <mergeCell ref="B490:G490"/>
    <mergeCell ref="H490:K490"/>
    <mergeCell ref="N490:O490"/>
    <mergeCell ref="Q490:R490"/>
    <mergeCell ref="B491:G491"/>
    <mergeCell ref="H491:K491"/>
    <mergeCell ref="N491:O491"/>
    <mergeCell ref="Q491:R491"/>
    <mergeCell ref="B488:G488"/>
    <mergeCell ref="H488:K488"/>
    <mergeCell ref="N488:O488"/>
    <mergeCell ref="Q488:R488"/>
    <mergeCell ref="B489:G489"/>
    <mergeCell ref="H489:K489"/>
    <mergeCell ref="N489:O489"/>
    <mergeCell ref="Q489:R489"/>
    <mergeCell ref="B486:G486"/>
    <mergeCell ref="H486:K486"/>
    <mergeCell ref="N486:O486"/>
    <mergeCell ref="Q486:R486"/>
    <mergeCell ref="B487:G487"/>
    <mergeCell ref="H487:K487"/>
    <mergeCell ref="N487:O487"/>
    <mergeCell ref="Q487:R487"/>
    <mergeCell ref="B484:G484"/>
    <mergeCell ref="H484:K484"/>
    <mergeCell ref="N484:O484"/>
    <mergeCell ref="Q484:R484"/>
    <mergeCell ref="B485:G485"/>
    <mergeCell ref="H485:K485"/>
    <mergeCell ref="N485:O485"/>
    <mergeCell ref="Q485:R485"/>
    <mergeCell ref="B482:G482"/>
    <mergeCell ref="H482:K482"/>
    <mergeCell ref="N482:O482"/>
    <mergeCell ref="Q482:R482"/>
    <mergeCell ref="B483:G483"/>
    <mergeCell ref="H483:K483"/>
    <mergeCell ref="N483:O483"/>
    <mergeCell ref="Q483:R483"/>
    <mergeCell ref="B480:G480"/>
    <mergeCell ref="H480:K480"/>
    <mergeCell ref="N480:O480"/>
    <mergeCell ref="Q480:R480"/>
    <mergeCell ref="B481:G481"/>
    <mergeCell ref="H481:K481"/>
    <mergeCell ref="N481:O481"/>
    <mergeCell ref="Q481:R481"/>
    <mergeCell ref="B478:G478"/>
    <mergeCell ref="H478:K478"/>
    <mergeCell ref="N478:O478"/>
    <mergeCell ref="Q478:R478"/>
    <mergeCell ref="B479:G479"/>
    <mergeCell ref="H479:K479"/>
    <mergeCell ref="N479:O479"/>
    <mergeCell ref="Q479:R479"/>
    <mergeCell ref="B476:G476"/>
    <mergeCell ref="H476:K476"/>
    <mergeCell ref="N476:O476"/>
    <mergeCell ref="Q476:R476"/>
    <mergeCell ref="B477:G477"/>
    <mergeCell ref="H477:K477"/>
    <mergeCell ref="N477:O477"/>
    <mergeCell ref="Q477:R477"/>
    <mergeCell ref="B474:G474"/>
    <mergeCell ref="H474:K474"/>
    <mergeCell ref="N474:O474"/>
    <mergeCell ref="Q474:R474"/>
    <mergeCell ref="B475:G475"/>
    <mergeCell ref="H475:K475"/>
    <mergeCell ref="N475:O475"/>
    <mergeCell ref="Q475:R475"/>
    <mergeCell ref="B472:G472"/>
    <mergeCell ref="H472:K472"/>
    <mergeCell ref="N472:O472"/>
    <mergeCell ref="Q472:R472"/>
    <mergeCell ref="B473:G473"/>
    <mergeCell ref="H473:K473"/>
    <mergeCell ref="N473:O473"/>
    <mergeCell ref="Q473:R473"/>
    <mergeCell ref="B470:G470"/>
    <mergeCell ref="H470:K470"/>
    <mergeCell ref="N470:O470"/>
    <mergeCell ref="Q470:R470"/>
    <mergeCell ref="B471:G471"/>
    <mergeCell ref="H471:K471"/>
    <mergeCell ref="N471:O471"/>
    <mergeCell ref="Q471:R471"/>
    <mergeCell ref="B468:G468"/>
    <mergeCell ref="H468:K468"/>
    <mergeCell ref="N468:O468"/>
    <mergeCell ref="Q468:R468"/>
    <mergeCell ref="B469:G469"/>
    <mergeCell ref="H469:K469"/>
    <mergeCell ref="N469:O469"/>
    <mergeCell ref="Q469:R469"/>
    <mergeCell ref="B466:G466"/>
    <mergeCell ref="H466:K466"/>
    <mergeCell ref="N466:O466"/>
    <mergeCell ref="Q466:R466"/>
    <mergeCell ref="B467:G467"/>
    <mergeCell ref="H467:K467"/>
    <mergeCell ref="N467:O467"/>
    <mergeCell ref="Q467:R467"/>
    <mergeCell ref="B464:G464"/>
    <mergeCell ref="H464:K464"/>
    <mergeCell ref="N464:O464"/>
    <mergeCell ref="Q464:R464"/>
    <mergeCell ref="B465:G465"/>
    <mergeCell ref="H465:K465"/>
    <mergeCell ref="N465:O465"/>
    <mergeCell ref="Q465:R465"/>
    <mergeCell ref="B462:G462"/>
    <mergeCell ref="H462:K462"/>
    <mergeCell ref="N462:O462"/>
    <mergeCell ref="Q462:R462"/>
    <mergeCell ref="B463:G463"/>
    <mergeCell ref="H463:K463"/>
    <mergeCell ref="N463:O463"/>
    <mergeCell ref="Q463:R463"/>
    <mergeCell ref="B460:G460"/>
    <mergeCell ref="H460:K460"/>
    <mergeCell ref="N460:O460"/>
    <mergeCell ref="Q460:R460"/>
    <mergeCell ref="B461:G461"/>
    <mergeCell ref="H461:K461"/>
    <mergeCell ref="N461:O461"/>
    <mergeCell ref="Q461:R461"/>
    <mergeCell ref="B458:G458"/>
    <mergeCell ref="H458:K458"/>
    <mergeCell ref="N458:O458"/>
    <mergeCell ref="Q458:R458"/>
    <mergeCell ref="B459:G459"/>
    <mergeCell ref="H459:K459"/>
    <mergeCell ref="N459:O459"/>
    <mergeCell ref="Q459:R459"/>
    <mergeCell ref="B456:G456"/>
    <mergeCell ref="H456:K456"/>
    <mergeCell ref="N456:O456"/>
    <mergeCell ref="Q456:R456"/>
    <mergeCell ref="B457:G457"/>
    <mergeCell ref="H457:K457"/>
    <mergeCell ref="N457:O457"/>
    <mergeCell ref="Q457:R457"/>
    <mergeCell ref="B454:G454"/>
    <mergeCell ref="H454:K454"/>
    <mergeCell ref="N454:O454"/>
    <mergeCell ref="Q454:R454"/>
    <mergeCell ref="B455:G455"/>
    <mergeCell ref="H455:K455"/>
    <mergeCell ref="N455:O455"/>
    <mergeCell ref="Q455:R455"/>
    <mergeCell ref="B452:G452"/>
    <mergeCell ref="H452:K452"/>
    <mergeCell ref="N452:O452"/>
    <mergeCell ref="Q452:R452"/>
    <mergeCell ref="B453:G453"/>
    <mergeCell ref="H453:K453"/>
    <mergeCell ref="N453:O453"/>
    <mergeCell ref="Q453:R453"/>
    <mergeCell ref="B450:G450"/>
    <mergeCell ref="H450:K450"/>
    <mergeCell ref="N450:O450"/>
    <mergeCell ref="Q450:R450"/>
    <mergeCell ref="B451:G451"/>
    <mergeCell ref="H451:K451"/>
    <mergeCell ref="N451:O451"/>
    <mergeCell ref="Q451:R451"/>
    <mergeCell ref="B448:G448"/>
    <mergeCell ref="H448:K448"/>
    <mergeCell ref="N448:O448"/>
    <mergeCell ref="Q448:R448"/>
    <mergeCell ref="B449:G449"/>
    <mergeCell ref="H449:K449"/>
    <mergeCell ref="N449:O449"/>
    <mergeCell ref="Q449:R449"/>
    <mergeCell ref="B446:G446"/>
    <mergeCell ref="H446:K446"/>
    <mergeCell ref="N446:O446"/>
    <mergeCell ref="Q446:R446"/>
    <mergeCell ref="B447:G447"/>
    <mergeCell ref="H447:K447"/>
    <mergeCell ref="N447:O447"/>
    <mergeCell ref="Q447:R447"/>
    <mergeCell ref="B444:G444"/>
    <mergeCell ref="H444:K444"/>
    <mergeCell ref="N444:O444"/>
    <mergeCell ref="Q444:R444"/>
    <mergeCell ref="B445:G445"/>
    <mergeCell ref="H445:K445"/>
    <mergeCell ref="N445:O445"/>
    <mergeCell ref="Q445:R445"/>
    <mergeCell ref="B442:G442"/>
    <mergeCell ref="H442:K442"/>
    <mergeCell ref="N442:O442"/>
    <mergeCell ref="Q442:R442"/>
    <mergeCell ref="B443:G443"/>
    <mergeCell ref="H443:K443"/>
    <mergeCell ref="N443:O443"/>
    <mergeCell ref="Q443:R443"/>
    <mergeCell ref="B440:G440"/>
    <mergeCell ref="H440:K440"/>
    <mergeCell ref="N440:O440"/>
    <mergeCell ref="Q440:R440"/>
    <mergeCell ref="B441:G441"/>
    <mergeCell ref="H441:K441"/>
    <mergeCell ref="N441:O441"/>
    <mergeCell ref="Q441:R441"/>
    <mergeCell ref="B438:G438"/>
    <mergeCell ref="H438:K438"/>
    <mergeCell ref="N438:O438"/>
    <mergeCell ref="Q438:R438"/>
    <mergeCell ref="B439:G439"/>
    <mergeCell ref="H439:K439"/>
    <mergeCell ref="N439:O439"/>
    <mergeCell ref="Q439:R439"/>
    <mergeCell ref="B436:G436"/>
    <mergeCell ref="H436:K436"/>
    <mergeCell ref="N436:O436"/>
    <mergeCell ref="Q436:R436"/>
    <mergeCell ref="B437:G437"/>
    <mergeCell ref="H437:K437"/>
    <mergeCell ref="N437:O437"/>
    <mergeCell ref="Q437:R437"/>
    <mergeCell ref="B434:G434"/>
    <mergeCell ref="H434:K434"/>
    <mergeCell ref="N434:O434"/>
    <mergeCell ref="Q434:R434"/>
    <mergeCell ref="B435:G435"/>
    <mergeCell ref="H435:K435"/>
    <mergeCell ref="N435:O435"/>
    <mergeCell ref="Q435:R435"/>
    <mergeCell ref="B432:G432"/>
    <mergeCell ref="H432:K432"/>
    <mergeCell ref="N432:O432"/>
    <mergeCell ref="Q432:R432"/>
    <mergeCell ref="B433:G433"/>
    <mergeCell ref="H433:K433"/>
    <mergeCell ref="N433:O433"/>
    <mergeCell ref="Q433:R433"/>
    <mergeCell ref="B430:G430"/>
    <mergeCell ref="H430:K430"/>
    <mergeCell ref="N430:O430"/>
    <mergeCell ref="Q430:R430"/>
    <mergeCell ref="B431:G431"/>
    <mergeCell ref="H431:K431"/>
    <mergeCell ref="N431:O431"/>
    <mergeCell ref="Q431:R431"/>
    <mergeCell ref="B428:G428"/>
    <mergeCell ref="H428:K428"/>
    <mergeCell ref="N428:O428"/>
    <mergeCell ref="Q428:R428"/>
    <mergeCell ref="B429:G429"/>
    <mergeCell ref="H429:K429"/>
    <mergeCell ref="N429:O429"/>
    <mergeCell ref="Q429:R429"/>
    <mergeCell ref="B426:G426"/>
    <mergeCell ref="H426:K426"/>
    <mergeCell ref="N426:O426"/>
    <mergeCell ref="Q426:R426"/>
    <mergeCell ref="B427:G427"/>
    <mergeCell ref="H427:K427"/>
    <mergeCell ref="N427:O427"/>
    <mergeCell ref="Q427:R427"/>
    <mergeCell ref="B424:G424"/>
    <mergeCell ref="H424:K424"/>
    <mergeCell ref="N424:O424"/>
    <mergeCell ref="Q424:R424"/>
    <mergeCell ref="B425:G425"/>
    <mergeCell ref="H425:K425"/>
    <mergeCell ref="N425:O425"/>
    <mergeCell ref="Q425:R425"/>
    <mergeCell ref="B422:G422"/>
    <mergeCell ref="H422:K422"/>
    <mergeCell ref="N422:O422"/>
    <mergeCell ref="Q422:R422"/>
    <mergeCell ref="B423:G423"/>
    <mergeCell ref="H423:K423"/>
    <mergeCell ref="N423:O423"/>
    <mergeCell ref="Q423:R423"/>
    <mergeCell ref="B420:G420"/>
    <mergeCell ref="H420:K420"/>
    <mergeCell ref="N420:O420"/>
    <mergeCell ref="Q420:R420"/>
    <mergeCell ref="B421:G421"/>
    <mergeCell ref="H421:K421"/>
    <mergeCell ref="N421:O421"/>
    <mergeCell ref="Q421:R421"/>
    <mergeCell ref="B418:G418"/>
    <mergeCell ref="H418:K418"/>
    <mergeCell ref="N418:O418"/>
    <mergeCell ref="Q418:R418"/>
    <mergeCell ref="B419:G419"/>
    <mergeCell ref="H419:K419"/>
    <mergeCell ref="N419:O419"/>
    <mergeCell ref="Q419:R419"/>
    <mergeCell ref="B416:G416"/>
    <mergeCell ref="H416:K416"/>
    <mergeCell ref="N416:O416"/>
    <mergeCell ref="Q416:R416"/>
    <mergeCell ref="B417:G417"/>
    <mergeCell ref="H417:K417"/>
    <mergeCell ref="N417:O417"/>
    <mergeCell ref="Q417:R417"/>
    <mergeCell ref="B414:G414"/>
    <mergeCell ref="H414:K414"/>
    <mergeCell ref="N414:O414"/>
    <mergeCell ref="Q414:R414"/>
    <mergeCell ref="B415:G415"/>
    <mergeCell ref="H415:K415"/>
    <mergeCell ref="N415:O415"/>
    <mergeCell ref="Q415:R415"/>
    <mergeCell ref="B412:G412"/>
    <mergeCell ref="H412:K412"/>
    <mergeCell ref="N412:O412"/>
    <mergeCell ref="Q412:R412"/>
    <mergeCell ref="B413:G413"/>
    <mergeCell ref="H413:K413"/>
    <mergeCell ref="N413:O413"/>
    <mergeCell ref="Q413:R413"/>
    <mergeCell ref="B410:G410"/>
    <mergeCell ref="H410:K410"/>
    <mergeCell ref="N410:O410"/>
    <mergeCell ref="Q410:R410"/>
    <mergeCell ref="B411:G411"/>
    <mergeCell ref="H411:K411"/>
    <mergeCell ref="N411:O411"/>
    <mergeCell ref="Q411:R411"/>
    <mergeCell ref="B408:G408"/>
    <mergeCell ref="H408:K408"/>
    <mergeCell ref="N408:O408"/>
    <mergeCell ref="Q408:R408"/>
    <mergeCell ref="B409:G409"/>
    <mergeCell ref="H409:K409"/>
    <mergeCell ref="N409:O409"/>
    <mergeCell ref="Q409:R409"/>
    <mergeCell ref="B406:G406"/>
    <mergeCell ref="H406:K406"/>
    <mergeCell ref="N406:O406"/>
    <mergeCell ref="Q406:R406"/>
    <mergeCell ref="B407:G407"/>
    <mergeCell ref="H407:K407"/>
    <mergeCell ref="N407:O407"/>
    <mergeCell ref="Q407:R407"/>
    <mergeCell ref="B404:G404"/>
    <mergeCell ref="H404:K404"/>
    <mergeCell ref="N404:O404"/>
    <mergeCell ref="Q404:R404"/>
    <mergeCell ref="B405:G405"/>
    <mergeCell ref="H405:K405"/>
    <mergeCell ref="N405:O405"/>
    <mergeCell ref="Q405:R405"/>
    <mergeCell ref="B402:G402"/>
    <mergeCell ref="H402:K402"/>
    <mergeCell ref="N402:O402"/>
    <mergeCell ref="Q402:R402"/>
    <mergeCell ref="B403:G403"/>
    <mergeCell ref="H403:K403"/>
    <mergeCell ref="N403:O403"/>
    <mergeCell ref="Q403:R403"/>
    <mergeCell ref="B400:G400"/>
    <mergeCell ref="H400:K400"/>
    <mergeCell ref="N400:O400"/>
    <mergeCell ref="Q400:R400"/>
    <mergeCell ref="B401:G401"/>
    <mergeCell ref="H401:K401"/>
    <mergeCell ref="N401:O401"/>
    <mergeCell ref="Q401:R401"/>
    <mergeCell ref="B398:G398"/>
    <mergeCell ref="H398:K398"/>
    <mergeCell ref="N398:O398"/>
    <mergeCell ref="Q398:R398"/>
    <mergeCell ref="B399:G399"/>
    <mergeCell ref="H399:K399"/>
    <mergeCell ref="N399:O399"/>
    <mergeCell ref="Q399:R399"/>
    <mergeCell ref="B396:G396"/>
    <mergeCell ref="H396:K396"/>
    <mergeCell ref="N396:O396"/>
    <mergeCell ref="Q396:R396"/>
    <mergeCell ref="B397:G397"/>
    <mergeCell ref="H397:K397"/>
    <mergeCell ref="N397:O397"/>
    <mergeCell ref="Q397:R397"/>
    <mergeCell ref="B394:G394"/>
    <mergeCell ref="H394:K394"/>
    <mergeCell ref="N394:O394"/>
    <mergeCell ref="Q394:R394"/>
    <mergeCell ref="B395:G395"/>
    <mergeCell ref="H395:K395"/>
    <mergeCell ref="N395:O395"/>
    <mergeCell ref="Q395:R395"/>
    <mergeCell ref="B392:G392"/>
    <mergeCell ref="H392:K392"/>
    <mergeCell ref="N392:O392"/>
    <mergeCell ref="Q392:R392"/>
    <mergeCell ref="B393:G393"/>
    <mergeCell ref="H393:K393"/>
    <mergeCell ref="N393:O393"/>
    <mergeCell ref="Q393:R393"/>
    <mergeCell ref="B390:G390"/>
    <mergeCell ref="H390:K390"/>
    <mergeCell ref="N390:O390"/>
    <mergeCell ref="Q390:R390"/>
    <mergeCell ref="B391:G391"/>
    <mergeCell ref="H391:K391"/>
    <mergeCell ref="N391:O391"/>
    <mergeCell ref="Q391:R391"/>
    <mergeCell ref="B388:G388"/>
    <mergeCell ref="H388:K388"/>
    <mergeCell ref="N388:O388"/>
    <mergeCell ref="Q388:R388"/>
    <mergeCell ref="B389:G389"/>
    <mergeCell ref="H389:K389"/>
    <mergeCell ref="N389:O389"/>
    <mergeCell ref="Q389:R389"/>
    <mergeCell ref="B386:G386"/>
    <mergeCell ref="H386:K386"/>
    <mergeCell ref="N386:O386"/>
    <mergeCell ref="Q386:R386"/>
    <mergeCell ref="B387:G387"/>
    <mergeCell ref="H387:K387"/>
    <mergeCell ref="N387:O387"/>
    <mergeCell ref="Q387:R387"/>
    <mergeCell ref="B384:G384"/>
    <mergeCell ref="H384:K384"/>
    <mergeCell ref="N384:O384"/>
    <mergeCell ref="Q384:R384"/>
    <mergeCell ref="B385:G385"/>
    <mergeCell ref="H385:K385"/>
    <mergeCell ref="N385:O385"/>
    <mergeCell ref="Q385:R385"/>
    <mergeCell ref="B382:G382"/>
    <mergeCell ref="H382:K382"/>
    <mergeCell ref="N382:O382"/>
    <mergeCell ref="Q382:R382"/>
    <mergeCell ref="B383:G383"/>
    <mergeCell ref="H383:K383"/>
    <mergeCell ref="N383:O383"/>
    <mergeCell ref="Q383:R383"/>
    <mergeCell ref="B380:G380"/>
    <mergeCell ref="H380:K380"/>
    <mergeCell ref="N380:O380"/>
    <mergeCell ref="Q380:R380"/>
    <mergeCell ref="B381:G381"/>
    <mergeCell ref="H381:K381"/>
    <mergeCell ref="N381:O381"/>
    <mergeCell ref="Q381:R381"/>
    <mergeCell ref="B378:G378"/>
    <mergeCell ref="H378:K378"/>
    <mergeCell ref="N378:O378"/>
    <mergeCell ref="Q378:R378"/>
    <mergeCell ref="B379:G379"/>
    <mergeCell ref="H379:K379"/>
    <mergeCell ref="N379:O379"/>
    <mergeCell ref="Q379:R379"/>
    <mergeCell ref="B376:G376"/>
    <mergeCell ref="H376:K376"/>
    <mergeCell ref="N376:O376"/>
    <mergeCell ref="Q376:R376"/>
    <mergeCell ref="B377:G377"/>
    <mergeCell ref="H377:K377"/>
    <mergeCell ref="N377:O377"/>
    <mergeCell ref="Q377:R377"/>
    <mergeCell ref="B374:G374"/>
    <mergeCell ref="H374:K374"/>
    <mergeCell ref="N374:O374"/>
    <mergeCell ref="Q374:R374"/>
    <mergeCell ref="B375:G375"/>
    <mergeCell ref="H375:K375"/>
    <mergeCell ref="N375:O375"/>
    <mergeCell ref="Q375:R375"/>
    <mergeCell ref="B372:G372"/>
    <mergeCell ref="H372:K372"/>
    <mergeCell ref="N372:O372"/>
    <mergeCell ref="Q372:R372"/>
    <mergeCell ref="B373:G373"/>
    <mergeCell ref="H373:K373"/>
    <mergeCell ref="N373:O373"/>
    <mergeCell ref="Q373:R373"/>
    <mergeCell ref="B370:G370"/>
    <mergeCell ref="H370:K370"/>
    <mergeCell ref="N370:O370"/>
    <mergeCell ref="Q370:R370"/>
    <mergeCell ref="B371:G371"/>
    <mergeCell ref="H371:K371"/>
    <mergeCell ref="N371:O371"/>
    <mergeCell ref="Q371:R371"/>
    <mergeCell ref="B368:G368"/>
    <mergeCell ref="H368:K368"/>
    <mergeCell ref="N368:O368"/>
    <mergeCell ref="Q368:R368"/>
    <mergeCell ref="B369:G369"/>
    <mergeCell ref="H369:K369"/>
    <mergeCell ref="N369:O369"/>
    <mergeCell ref="Q369:R369"/>
    <mergeCell ref="B366:G366"/>
    <mergeCell ref="H366:K366"/>
    <mergeCell ref="N366:O366"/>
    <mergeCell ref="Q366:R366"/>
    <mergeCell ref="B367:G367"/>
    <mergeCell ref="H367:K367"/>
    <mergeCell ref="N367:O367"/>
    <mergeCell ref="Q367:R367"/>
    <mergeCell ref="B364:G364"/>
    <mergeCell ref="H364:K364"/>
    <mergeCell ref="N364:O364"/>
    <mergeCell ref="Q364:R364"/>
    <mergeCell ref="B365:G365"/>
    <mergeCell ref="H365:K365"/>
    <mergeCell ref="N365:O365"/>
    <mergeCell ref="Q365:R365"/>
    <mergeCell ref="B362:G362"/>
    <mergeCell ref="H362:K362"/>
    <mergeCell ref="N362:O362"/>
    <mergeCell ref="Q362:R362"/>
    <mergeCell ref="B363:G363"/>
    <mergeCell ref="H363:K363"/>
    <mergeCell ref="N363:O363"/>
    <mergeCell ref="Q363:R363"/>
    <mergeCell ref="B360:G360"/>
    <mergeCell ref="H360:K360"/>
    <mergeCell ref="N360:O360"/>
    <mergeCell ref="Q360:R360"/>
    <mergeCell ref="B361:G361"/>
    <mergeCell ref="H361:K361"/>
    <mergeCell ref="N361:O361"/>
    <mergeCell ref="Q361:R361"/>
    <mergeCell ref="B358:G358"/>
    <mergeCell ref="H358:K358"/>
    <mergeCell ref="N358:O358"/>
    <mergeCell ref="Q358:R358"/>
    <mergeCell ref="B359:G359"/>
    <mergeCell ref="H359:K359"/>
    <mergeCell ref="N359:O359"/>
    <mergeCell ref="Q359:R359"/>
    <mergeCell ref="B356:G356"/>
    <mergeCell ref="H356:K356"/>
    <mergeCell ref="N356:O356"/>
    <mergeCell ref="Q356:R356"/>
    <mergeCell ref="B357:G357"/>
    <mergeCell ref="H357:K357"/>
    <mergeCell ref="N357:O357"/>
    <mergeCell ref="Q357:R357"/>
    <mergeCell ref="B354:G354"/>
    <mergeCell ref="H354:K354"/>
    <mergeCell ref="N354:O354"/>
    <mergeCell ref="Q354:R354"/>
    <mergeCell ref="B355:G355"/>
    <mergeCell ref="H355:K355"/>
    <mergeCell ref="N355:O355"/>
    <mergeCell ref="Q355:R355"/>
    <mergeCell ref="B352:G352"/>
    <mergeCell ref="H352:K352"/>
    <mergeCell ref="N352:O352"/>
    <mergeCell ref="Q352:R352"/>
    <mergeCell ref="B353:G353"/>
    <mergeCell ref="H353:K353"/>
    <mergeCell ref="N353:O353"/>
    <mergeCell ref="Q353:R353"/>
    <mergeCell ref="B350:G350"/>
    <mergeCell ref="H350:K350"/>
    <mergeCell ref="N350:O350"/>
    <mergeCell ref="Q350:R350"/>
    <mergeCell ref="B351:G351"/>
    <mergeCell ref="H351:K351"/>
    <mergeCell ref="N351:O351"/>
    <mergeCell ref="Q351:R351"/>
    <mergeCell ref="B348:G348"/>
    <mergeCell ref="H348:K348"/>
    <mergeCell ref="N348:O348"/>
    <mergeCell ref="Q348:R348"/>
    <mergeCell ref="B349:G349"/>
    <mergeCell ref="H349:K349"/>
    <mergeCell ref="N349:O349"/>
    <mergeCell ref="Q349:R349"/>
    <mergeCell ref="B346:G346"/>
    <mergeCell ref="H346:K346"/>
    <mergeCell ref="N346:O346"/>
    <mergeCell ref="Q346:R346"/>
    <mergeCell ref="B347:G347"/>
    <mergeCell ref="H347:K347"/>
    <mergeCell ref="N347:O347"/>
    <mergeCell ref="Q347:R347"/>
    <mergeCell ref="B344:G344"/>
    <mergeCell ref="H344:K344"/>
    <mergeCell ref="N344:O344"/>
    <mergeCell ref="Q344:R344"/>
    <mergeCell ref="B345:G345"/>
    <mergeCell ref="H345:K345"/>
    <mergeCell ref="N345:O345"/>
    <mergeCell ref="Q345:R345"/>
    <mergeCell ref="B342:G342"/>
    <mergeCell ref="H342:K342"/>
    <mergeCell ref="N342:O342"/>
    <mergeCell ref="Q342:R342"/>
    <mergeCell ref="B343:G343"/>
    <mergeCell ref="H343:K343"/>
    <mergeCell ref="N343:O343"/>
    <mergeCell ref="Q343:R343"/>
    <mergeCell ref="B340:G340"/>
    <mergeCell ref="H340:K340"/>
    <mergeCell ref="N340:O340"/>
    <mergeCell ref="Q340:R340"/>
    <mergeCell ref="B341:G341"/>
    <mergeCell ref="H341:K341"/>
    <mergeCell ref="N341:O341"/>
    <mergeCell ref="Q341:R341"/>
    <mergeCell ref="B338:G338"/>
    <mergeCell ref="H338:K338"/>
    <mergeCell ref="N338:O338"/>
    <mergeCell ref="Q338:R338"/>
    <mergeCell ref="B339:G339"/>
    <mergeCell ref="H339:K339"/>
    <mergeCell ref="N339:O339"/>
    <mergeCell ref="Q339:R339"/>
    <mergeCell ref="B336:G336"/>
    <mergeCell ref="H336:K336"/>
    <mergeCell ref="N336:O336"/>
    <mergeCell ref="Q336:R336"/>
    <mergeCell ref="B337:G337"/>
    <mergeCell ref="H337:K337"/>
    <mergeCell ref="N337:O337"/>
    <mergeCell ref="Q337:R337"/>
    <mergeCell ref="B334:G334"/>
    <mergeCell ref="H334:K334"/>
    <mergeCell ref="N334:O334"/>
    <mergeCell ref="Q334:R334"/>
    <mergeCell ref="B335:G335"/>
    <mergeCell ref="H335:K335"/>
    <mergeCell ref="N335:O335"/>
    <mergeCell ref="Q335:R335"/>
    <mergeCell ref="B332:G332"/>
    <mergeCell ref="H332:K332"/>
    <mergeCell ref="N332:O332"/>
    <mergeCell ref="Q332:R332"/>
    <mergeCell ref="B333:G333"/>
    <mergeCell ref="H333:K333"/>
    <mergeCell ref="N333:O333"/>
    <mergeCell ref="Q333:R333"/>
    <mergeCell ref="B330:G330"/>
    <mergeCell ref="H330:K330"/>
    <mergeCell ref="N330:O330"/>
    <mergeCell ref="Q330:R330"/>
    <mergeCell ref="B331:G331"/>
    <mergeCell ref="H331:K331"/>
    <mergeCell ref="N331:O331"/>
    <mergeCell ref="Q331:R331"/>
    <mergeCell ref="B328:G328"/>
    <mergeCell ref="H328:K328"/>
    <mergeCell ref="N328:O328"/>
    <mergeCell ref="Q328:R328"/>
    <mergeCell ref="B329:G329"/>
    <mergeCell ref="H329:K329"/>
    <mergeCell ref="N329:O329"/>
    <mergeCell ref="Q329:R329"/>
    <mergeCell ref="B326:G326"/>
    <mergeCell ref="H326:K326"/>
    <mergeCell ref="N326:O326"/>
    <mergeCell ref="Q326:R326"/>
    <mergeCell ref="B327:G327"/>
    <mergeCell ref="H327:K327"/>
    <mergeCell ref="N327:O327"/>
    <mergeCell ref="Q327:R327"/>
    <mergeCell ref="B324:G324"/>
    <mergeCell ref="H324:K324"/>
    <mergeCell ref="N324:O324"/>
    <mergeCell ref="Q324:R324"/>
    <mergeCell ref="B325:G325"/>
    <mergeCell ref="H325:K325"/>
    <mergeCell ref="N325:O325"/>
    <mergeCell ref="Q325:R325"/>
    <mergeCell ref="B322:G322"/>
    <mergeCell ref="H322:K322"/>
    <mergeCell ref="N322:O322"/>
    <mergeCell ref="Q322:R322"/>
    <mergeCell ref="B323:G323"/>
    <mergeCell ref="H323:K323"/>
    <mergeCell ref="N323:O323"/>
    <mergeCell ref="Q323:R323"/>
    <mergeCell ref="B320:G320"/>
    <mergeCell ref="H320:K320"/>
    <mergeCell ref="N320:O320"/>
    <mergeCell ref="Q320:R320"/>
    <mergeCell ref="B321:G321"/>
    <mergeCell ref="H321:K321"/>
    <mergeCell ref="N321:O321"/>
    <mergeCell ref="Q321:R321"/>
    <mergeCell ref="B318:G318"/>
    <mergeCell ref="H318:K318"/>
    <mergeCell ref="N318:O318"/>
    <mergeCell ref="Q318:R318"/>
    <mergeCell ref="B319:G319"/>
    <mergeCell ref="H319:K319"/>
    <mergeCell ref="N319:O319"/>
    <mergeCell ref="Q319:R319"/>
    <mergeCell ref="B316:G316"/>
    <mergeCell ref="H316:K316"/>
    <mergeCell ref="N316:O316"/>
    <mergeCell ref="Q316:R316"/>
    <mergeCell ref="B317:G317"/>
    <mergeCell ref="H317:K317"/>
    <mergeCell ref="N317:O317"/>
    <mergeCell ref="Q317:R317"/>
    <mergeCell ref="B314:G314"/>
    <mergeCell ref="H314:K314"/>
    <mergeCell ref="N314:O314"/>
    <mergeCell ref="Q314:R314"/>
    <mergeCell ref="B315:G315"/>
    <mergeCell ref="H315:K315"/>
    <mergeCell ref="N315:O315"/>
    <mergeCell ref="Q315:R315"/>
    <mergeCell ref="B312:G312"/>
    <mergeCell ref="H312:K312"/>
    <mergeCell ref="N312:O312"/>
    <mergeCell ref="Q312:R312"/>
    <mergeCell ref="B313:G313"/>
    <mergeCell ref="H313:K313"/>
    <mergeCell ref="N313:O313"/>
    <mergeCell ref="Q313:R313"/>
    <mergeCell ref="B310:G310"/>
    <mergeCell ref="H310:K310"/>
    <mergeCell ref="N310:O310"/>
    <mergeCell ref="Q310:R310"/>
    <mergeCell ref="B311:G311"/>
    <mergeCell ref="H311:K311"/>
    <mergeCell ref="N311:O311"/>
    <mergeCell ref="Q311:R311"/>
    <mergeCell ref="B308:G308"/>
    <mergeCell ref="H308:K308"/>
    <mergeCell ref="N308:O308"/>
    <mergeCell ref="Q308:R308"/>
    <mergeCell ref="B309:G309"/>
    <mergeCell ref="H309:K309"/>
    <mergeCell ref="N309:O309"/>
    <mergeCell ref="Q309:R309"/>
    <mergeCell ref="B306:G306"/>
    <mergeCell ref="H306:K306"/>
    <mergeCell ref="N306:O306"/>
    <mergeCell ref="Q306:R306"/>
    <mergeCell ref="B307:G307"/>
    <mergeCell ref="H307:K307"/>
    <mergeCell ref="N307:O307"/>
    <mergeCell ref="Q307:R307"/>
    <mergeCell ref="B304:G304"/>
    <mergeCell ref="H304:K304"/>
    <mergeCell ref="N304:O304"/>
    <mergeCell ref="Q304:R304"/>
    <mergeCell ref="B305:G305"/>
    <mergeCell ref="H305:K305"/>
    <mergeCell ref="N305:O305"/>
    <mergeCell ref="Q305:R305"/>
    <mergeCell ref="B302:G302"/>
    <mergeCell ref="H302:K302"/>
    <mergeCell ref="N302:O302"/>
    <mergeCell ref="Q302:R302"/>
    <mergeCell ref="B303:G303"/>
    <mergeCell ref="H303:K303"/>
    <mergeCell ref="N303:O303"/>
    <mergeCell ref="Q303:R303"/>
    <mergeCell ref="B300:G300"/>
    <mergeCell ref="H300:K300"/>
    <mergeCell ref="N300:O300"/>
    <mergeCell ref="Q300:R300"/>
    <mergeCell ref="B301:G301"/>
    <mergeCell ref="H301:K301"/>
    <mergeCell ref="N301:O301"/>
    <mergeCell ref="Q301:R301"/>
    <mergeCell ref="B298:G298"/>
    <mergeCell ref="H298:K298"/>
    <mergeCell ref="N298:O298"/>
    <mergeCell ref="Q298:R298"/>
    <mergeCell ref="B299:G299"/>
    <mergeCell ref="H299:K299"/>
    <mergeCell ref="N299:O299"/>
    <mergeCell ref="Q299:R299"/>
    <mergeCell ref="B296:G296"/>
    <mergeCell ref="H296:K296"/>
    <mergeCell ref="N296:O296"/>
    <mergeCell ref="Q296:R296"/>
    <mergeCell ref="B297:G297"/>
    <mergeCell ref="H297:K297"/>
    <mergeCell ref="N297:O297"/>
    <mergeCell ref="Q297:R297"/>
    <mergeCell ref="B294:G294"/>
    <mergeCell ref="H294:K294"/>
    <mergeCell ref="N294:O294"/>
    <mergeCell ref="Q294:R294"/>
    <mergeCell ref="B295:G295"/>
    <mergeCell ref="H295:K295"/>
    <mergeCell ref="N295:O295"/>
    <mergeCell ref="Q295:R295"/>
    <mergeCell ref="B292:G292"/>
    <mergeCell ref="H292:K292"/>
    <mergeCell ref="N292:O292"/>
    <mergeCell ref="Q292:R292"/>
    <mergeCell ref="B293:G293"/>
    <mergeCell ref="H293:K293"/>
    <mergeCell ref="N293:O293"/>
    <mergeCell ref="Q293:R293"/>
    <mergeCell ref="B290:G290"/>
    <mergeCell ref="H290:K290"/>
    <mergeCell ref="N290:O290"/>
    <mergeCell ref="Q290:R290"/>
    <mergeCell ref="B291:G291"/>
    <mergeCell ref="H291:K291"/>
    <mergeCell ref="N291:O291"/>
    <mergeCell ref="Q291:R291"/>
    <mergeCell ref="B288:G288"/>
    <mergeCell ref="H288:K288"/>
    <mergeCell ref="N288:O288"/>
    <mergeCell ref="Q288:R288"/>
    <mergeCell ref="B289:G289"/>
    <mergeCell ref="H289:K289"/>
    <mergeCell ref="N289:O289"/>
    <mergeCell ref="Q289:R289"/>
    <mergeCell ref="B286:G286"/>
    <mergeCell ref="H286:K286"/>
    <mergeCell ref="N286:O286"/>
    <mergeCell ref="Q286:R286"/>
    <mergeCell ref="B287:G287"/>
    <mergeCell ref="H287:K287"/>
    <mergeCell ref="N287:O287"/>
    <mergeCell ref="Q287:R287"/>
    <mergeCell ref="B284:G284"/>
    <mergeCell ref="H284:K284"/>
    <mergeCell ref="N284:O284"/>
    <mergeCell ref="Q284:R284"/>
    <mergeCell ref="B285:G285"/>
    <mergeCell ref="H285:K285"/>
    <mergeCell ref="N285:O285"/>
    <mergeCell ref="Q285:R285"/>
    <mergeCell ref="B282:G282"/>
    <mergeCell ref="H282:K282"/>
    <mergeCell ref="N282:O282"/>
    <mergeCell ref="Q282:R282"/>
    <mergeCell ref="B283:G283"/>
    <mergeCell ref="H283:K283"/>
    <mergeCell ref="N283:O283"/>
    <mergeCell ref="Q283:R283"/>
    <mergeCell ref="B280:G280"/>
    <mergeCell ref="H280:K280"/>
    <mergeCell ref="N280:O280"/>
    <mergeCell ref="Q280:R280"/>
    <mergeCell ref="B281:G281"/>
    <mergeCell ref="H281:K281"/>
    <mergeCell ref="N281:O281"/>
    <mergeCell ref="Q281:R281"/>
    <mergeCell ref="B278:G278"/>
    <mergeCell ref="H278:K278"/>
    <mergeCell ref="N278:O278"/>
    <mergeCell ref="Q278:R278"/>
    <mergeCell ref="B279:G279"/>
    <mergeCell ref="H279:K279"/>
    <mergeCell ref="N279:O279"/>
    <mergeCell ref="Q279:R279"/>
    <mergeCell ref="B276:G276"/>
    <mergeCell ref="H276:K276"/>
    <mergeCell ref="N276:O276"/>
    <mergeCell ref="Q276:R276"/>
    <mergeCell ref="B277:G277"/>
    <mergeCell ref="H277:K277"/>
    <mergeCell ref="N277:O277"/>
    <mergeCell ref="Q277:R277"/>
    <mergeCell ref="B274:G274"/>
    <mergeCell ref="H274:K274"/>
    <mergeCell ref="N274:O274"/>
    <mergeCell ref="Q274:R274"/>
    <mergeCell ref="B275:G275"/>
    <mergeCell ref="H275:K275"/>
    <mergeCell ref="N275:O275"/>
    <mergeCell ref="Q275:R275"/>
    <mergeCell ref="B272:G272"/>
    <mergeCell ref="H272:K272"/>
    <mergeCell ref="N272:O272"/>
    <mergeCell ref="Q272:R272"/>
    <mergeCell ref="B273:G273"/>
    <mergeCell ref="H273:K273"/>
    <mergeCell ref="N273:O273"/>
    <mergeCell ref="Q273:R273"/>
    <mergeCell ref="B270:G270"/>
    <mergeCell ref="H270:K270"/>
    <mergeCell ref="N270:O270"/>
    <mergeCell ref="Q270:R270"/>
    <mergeCell ref="B271:G271"/>
    <mergeCell ref="H271:K271"/>
    <mergeCell ref="N271:O271"/>
    <mergeCell ref="Q271:R271"/>
    <mergeCell ref="B268:G268"/>
    <mergeCell ref="H268:K268"/>
    <mergeCell ref="N268:O268"/>
    <mergeCell ref="Q268:R268"/>
    <mergeCell ref="B269:G269"/>
    <mergeCell ref="H269:K269"/>
    <mergeCell ref="N269:O269"/>
    <mergeCell ref="Q269:R269"/>
    <mergeCell ref="B266:G266"/>
    <mergeCell ref="H266:K266"/>
    <mergeCell ref="N266:O266"/>
    <mergeCell ref="Q266:R266"/>
    <mergeCell ref="B267:G267"/>
    <mergeCell ref="H267:K267"/>
    <mergeCell ref="N267:O267"/>
    <mergeCell ref="Q267:R267"/>
    <mergeCell ref="B264:G264"/>
    <mergeCell ref="H264:K264"/>
    <mergeCell ref="N264:O264"/>
    <mergeCell ref="Q264:R264"/>
    <mergeCell ref="B265:G265"/>
    <mergeCell ref="H265:K265"/>
    <mergeCell ref="N265:O265"/>
    <mergeCell ref="Q265:R265"/>
    <mergeCell ref="B262:G262"/>
    <mergeCell ref="H262:K262"/>
    <mergeCell ref="N262:O262"/>
    <mergeCell ref="Q262:R262"/>
    <mergeCell ref="B263:G263"/>
    <mergeCell ref="H263:K263"/>
    <mergeCell ref="N263:O263"/>
    <mergeCell ref="Q263:R263"/>
    <mergeCell ref="B260:G260"/>
    <mergeCell ref="H260:K260"/>
    <mergeCell ref="N260:O260"/>
    <mergeCell ref="Q260:R260"/>
    <mergeCell ref="B261:G261"/>
    <mergeCell ref="H261:K261"/>
    <mergeCell ref="N261:O261"/>
    <mergeCell ref="Q261:R261"/>
    <mergeCell ref="B258:G258"/>
    <mergeCell ref="H258:K258"/>
    <mergeCell ref="N258:O258"/>
    <mergeCell ref="Q258:R258"/>
    <mergeCell ref="B259:G259"/>
    <mergeCell ref="H259:K259"/>
    <mergeCell ref="N259:O259"/>
    <mergeCell ref="Q259:R259"/>
    <mergeCell ref="B256:G256"/>
    <mergeCell ref="H256:K256"/>
    <mergeCell ref="N256:O256"/>
    <mergeCell ref="Q256:R256"/>
    <mergeCell ref="B257:G257"/>
    <mergeCell ref="H257:K257"/>
    <mergeCell ref="N257:O257"/>
    <mergeCell ref="Q257:R257"/>
    <mergeCell ref="B254:G254"/>
    <mergeCell ref="H254:K254"/>
    <mergeCell ref="N254:O254"/>
    <mergeCell ref="Q254:R254"/>
    <mergeCell ref="B255:G255"/>
    <mergeCell ref="H255:K255"/>
    <mergeCell ref="N255:O255"/>
    <mergeCell ref="Q255:R255"/>
    <mergeCell ref="B252:G252"/>
    <mergeCell ref="H252:K252"/>
    <mergeCell ref="N252:O252"/>
    <mergeCell ref="Q252:R252"/>
    <mergeCell ref="B253:G253"/>
    <mergeCell ref="H253:K253"/>
    <mergeCell ref="N253:O253"/>
    <mergeCell ref="Q253:R253"/>
    <mergeCell ref="B250:G250"/>
    <mergeCell ref="H250:K250"/>
    <mergeCell ref="N250:O250"/>
    <mergeCell ref="Q250:R250"/>
    <mergeCell ref="B251:G251"/>
    <mergeCell ref="H251:K251"/>
    <mergeCell ref="N251:O251"/>
    <mergeCell ref="Q251:R251"/>
    <mergeCell ref="B248:G248"/>
    <mergeCell ref="H248:K248"/>
    <mergeCell ref="N248:O248"/>
    <mergeCell ref="Q248:R248"/>
    <mergeCell ref="B249:G249"/>
    <mergeCell ref="H249:K249"/>
    <mergeCell ref="N249:O249"/>
    <mergeCell ref="Q249:R249"/>
    <mergeCell ref="B246:G246"/>
    <mergeCell ref="H246:K246"/>
    <mergeCell ref="N246:O246"/>
    <mergeCell ref="Q246:R246"/>
    <mergeCell ref="B247:G247"/>
    <mergeCell ref="H247:K247"/>
    <mergeCell ref="N247:O247"/>
    <mergeCell ref="Q247:R247"/>
    <mergeCell ref="B244:G244"/>
    <mergeCell ref="H244:K244"/>
    <mergeCell ref="N244:O244"/>
    <mergeCell ref="Q244:R244"/>
    <mergeCell ref="B245:G245"/>
    <mergeCell ref="H245:K245"/>
    <mergeCell ref="N245:O245"/>
    <mergeCell ref="Q245:R245"/>
    <mergeCell ref="B242:G242"/>
    <mergeCell ref="H242:K242"/>
    <mergeCell ref="N242:O242"/>
    <mergeCell ref="Q242:R242"/>
    <mergeCell ref="B243:G243"/>
    <mergeCell ref="H243:K243"/>
    <mergeCell ref="N243:O243"/>
    <mergeCell ref="Q243:R243"/>
    <mergeCell ref="B240:G240"/>
    <mergeCell ref="H240:K240"/>
    <mergeCell ref="N240:O240"/>
    <mergeCell ref="Q240:R240"/>
    <mergeCell ref="B241:G241"/>
    <mergeCell ref="H241:K241"/>
    <mergeCell ref="N241:O241"/>
    <mergeCell ref="Q241:R241"/>
    <mergeCell ref="B238:G238"/>
    <mergeCell ref="H238:K238"/>
    <mergeCell ref="N238:O238"/>
    <mergeCell ref="Q238:R238"/>
    <mergeCell ref="B239:G239"/>
    <mergeCell ref="H239:K239"/>
    <mergeCell ref="N239:O239"/>
    <mergeCell ref="Q239:R239"/>
    <mergeCell ref="B236:G236"/>
    <mergeCell ref="H236:K236"/>
    <mergeCell ref="N236:O236"/>
    <mergeCell ref="Q236:R236"/>
    <mergeCell ref="B237:G237"/>
    <mergeCell ref="H237:K237"/>
    <mergeCell ref="N237:O237"/>
    <mergeCell ref="Q237:R237"/>
    <mergeCell ref="B234:G234"/>
    <mergeCell ref="H234:K234"/>
    <mergeCell ref="N234:O234"/>
    <mergeCell ref="Q234:R234"/>
    <mergeCell ref="B235:G235"/>
    <mergeCell ref="H235:K235"/>
    <mergeCell ref="N235:O235"/>
    <mergeCell ref="Q235:R235"/>
    <mergeCell ref="B232:G232"/>
    <mergeCell ref="H232:K232"/>
    <mergeCell ref="N232:O232"/>
    <mergeCell ref="Q232:R232"/>
    <mergeCell ref="B233:G233"/>
    <mergeCell ref="H233:K233"/>
    <mergeCell ref="N233:O233"/>
    <mergeCell ref="Q233:R233"/>
    <mergeCell ref="B230:G230"/>
    <mergeCell ref="H230:K230"/>
    <mergeCell ref="N230:O230"/>
    <mergeCell ref="Q230:R230"/>
    <mergeCell ref="B231:G231"/>
    <mergeCell ref="H231:K231"/>
    <mergeCell ref="N231:O231"/>
    <mergeCell ref="Q231:R231"/>
    <mergeCell ref="B228:G228"/>
    <mergeCell ref="H228:K228"/>
    <mergeCell ref="N228:O228"/>
    <mergeCell ref="Q228:R228"/>
    <mergeCell ref="B229:G229"/>
    <mergeCell ref="H229:K229"/>
    <mergeCell ref="N229:O229"/>
    <mergeCell ref="Q229:R229"/>
    <mergeCell ref="B226:G226"/>
    <mergeCell ref="H226:K226"/>
    <mergeCell ref="N226:O226"/>
    <mergeCell ref="Q226:R226"/>
    <mergeCell ref="B227:G227"/>
    <mergeCell ref="H227:K227"/>
    <mergeCell ref="N227:O227"/>
    <mergeCell ref="Q227:R227"/>
    <mergeCell ref="B224:G224"/>
    <mergeCell ref="H224:K224"/>
    <mergeCell ref="N224:O224"/>
    <mergeCell ref="Q224:R224"/>
    <mergeCell ref="B225:G225"/>
    <mergeCell ref="H225:K225"/>
    <mergeCell ref="N225:O225"/>
    <mergeCell ref="Q225:R225"/>
    <mergeCell ref="B222:G222"/>
    <mergeCell ref="H222:K222"/>
    <mergeCell ref="N222:O222"/>
    <mergeCell ref="Q222:R222"/>
    <mergeCell ref="B223:G223"/>
    <mergeCell ref="H223:K223"/>
    <mergeCell ref="N223:O223"/>
    <mergeCell ref="Q223:R223"/>
    <mergeCell ref="B220:G220"/>
    <mergeCell ref="H220:K220"/>
    <mergeCell ref="N220:O220"/>
    <mergeCell ref="Q220:R220"/>
    <mergeCell ref="B221:G221"/>
    <mergeCell ref="H221:K221"/>
    <mergeCell ref="N221:O221"/>
    <mergeCell ref="Q221:R221"/>
    <mergeCell ref="B218:G218"/>
    <mergeCell ref="H218:K218"/>
    <mergeCell ref="N218:O218"/>
    <mergeCell ref="Q218:R218"/>
    <mergeCell ref="B219:G219"/>
    <mergeCell ref="H219:K219"/>
    <mergeCell ref="N219:O219"/>
    <mergeCell ref="Q219:R219"/>
    <mergeCell ref="B216:G216"/>
    <mergeCell ref="H216:K216"/>
    <mergeCell ref="N216:O216"/>
    <mergeCell ref="Q216:R216"/>
    <mergeCell ref="B217:G217"/>
    <mergeCell ref="H217:K217"/>
    <mergeCell ref="N217:O217"/>
    <mergeCell ref="Q217:R217"/>
    <mergeCell ref="B214:G214"/>
    <mergeCell ref="H214:K214"/>
    <mergeCell ref="N214:O214"/>
    <mergeCell ref="Q214:R214"/>
    <mergeCell ref="B215:G215"/>
    <mergeCell ref="H215:K215"/>
    <mergeCell ref="N215:O215"/>
    <mergeCell ref="Q215:R215"/>
    <mergeCell ref="B212:G212"/>
    <mergeCell ref="H212:K212"/>
    <mergeCell ref="N212:O212"/>
    <mergeCell ref="Q212:R212"/>
    <mergeCell ref="B213:G213"/>
    <mergeCell ref="H213:K213"/>
    <mergeCell ref="N213:O213"/>
    <mergeCell ref="Q213:R213"/>
    <mergeCell ref="B210:G210"/>
    <mergeCell ref="H210:K210"/>
    <mergeCell ref="N210:O210"/>
    <mergeCell ref="Q210:R210"/>
    <mergeCell ref="B211:G211"/>
    <mergeCell ref="H211:K211"/>
    <mergeCell ref="N211:O211"/>
    <mergeCell ref="Q211:R211"/>
    <mergeCell ref="B208:G208"/>
    <mergeCell ref="H208:K208"/>
    <mergeCell ref="N208:O208"/>
    <mergeCell ref="Q208:R208"/>
    <mergeCell ref="B209:G209"/>
    <mergeCell ref="H209:K209"/>
    <mergeCell ref="N209:O209"/>
    <mergeCell ref="Q209:R209"/>
    <mergeCell ref="B206:G206"/>
    <mergeCell ref="H206:K206"/>
    <mergeCell ref="N206:O206"/>
    <mergeCell ref="Q206:R206"/>
    <mergeCell ref="B207:G207"/>
    <mergeCell ref="H207:K207"/>
    <mergeCell ref="N207:O207"/>
    <mergeCell ref="Q207:R207"/>
    <mergeCell ref="B204:G204"/>
    <mergeCell ref="H204:K204"/>
    <mergeCell ref="N204:O204"/>
    <mergeCell ref="Q204:R204"/>
    <mergeCell ref="B205:G205"/>
    <mergeCell ref="H205:K205"/>
    <mergeCell ref="N205:O205"/>
    <mergeCell ref="Q205:R205"/>
    <mergeCell ref="B202:G202"/>
    <mergeCell ref="H202:K202"/>
    <mergeCell ref="N202:O202"/>
    <mergeCell ref="Q202:R202"/>
    <mergeCell ref="B203:G203"/>
    <mergeCell ref="H203:K203"/>
    <mergeCell ref="N203:O203"/>
    <mergeCell ref="Q203:R203"/>
    <mergeCell ref="B200:G200"/>
    <mergeCell ref="H200:K200"/>
    <mergeCell ref="N200:O200"/>
    <mergeCell ref="Q200:R200"/>
    <mergeCell ref="B201:G201"/>
    <mergeCell ref="H201:K201"/>
    <mergeCell ref="N201:O201"/>
    <mergeCell ref="Q201:R201"/>
    <mergeCell ref="B198:G198"/>
    <mergeCell ref="H198:K198"/>
    <mergeCell ref="N198:O198"/>
    <mergeCell ref="Q198:R198"/>
    <mergeCell ref="B199:G199"/>
    <mergeCell ref="H199:K199"/>
    <mergeCell ref="N199:O199"/>
    <mergeCell ref="Q199:R199"/>
    <mergeCell ref="B196:G196"/>
    <mergeCell ref="H196:K196"/>
    <mergeCell ref="N196:O196"/>
    <mergeCell ref="Q196:R196"/>
    <mergeCell ref="B197:G197"/>
    <mergeCell ref="H197:K197"/>
    <mergeCell ref="N197:O197"/>
    <mergeCell ref="Q197:R197"/>
    <mergeCell ref="B194:G194"/>
    <mergeCell ref="H194:K194"/>
    <mergeCell ref="N194:O194"/>
    <mergeCell ref="Q194:R194"/>
    <mergeCell ref="B195:G195"/>
    <mergeCell ref="H195:K195"/>
    <mergeCell ref="N195:O195"/>
    <mergeCell ref="Q195:R195"/>
    <mergeCell ref="B192:G192"/>
    <mergeCell ref="H192:K192"/>
    <mergeCell ref="N192:O192"/>
    <mergeCell ref="Q192:R192"/>
    <mergeCell ref="B193:G193"/>
    <mergeCell ref="H193:K193"/>
    <mergeCell ref="N193:O193"/>
    <mergeCell ref="Q193:R193"/>
    <mergeCell ref="B190:G190"/>
    <mergeCell ref="H190:K190"/>
    <mergeCell ref="N190:O190"/>
    <mergeCell ref="Q190:R190"/>
    <mergeCell ref="B191:G191"/>
    <mergeCell ref="H191:K191"/>
    <mergeCell ref="N191:O191"/>
    <mergeCell ref="Q191:R191"/>
    <mergeCell ref="B188:G188"/>
    <mergeCell ref="H188:K188"/>
    <mergeCell ref="N188:O188"/>
    <mergeCell ref="Q188:R188"/>
    <mergeCell ref="B189:G189"/>
    <mergeCell ref="H189:K189"/>
    <mergeCell ref="N189:O189"/>
    <mergeCell ref="Q189:R189"/>
    <mergeCell ref="B186:G186"/>
    <mergeCell ref="H186:K186"/>
    <mergeCell ref="N186:O186"/>
    <mergeCell ref="Q186:R186"/>
    <mergeCell ref="B187:G187"/>
    <mergeCell ref="H187:K187"/>
    <mergeCell ref="N187:O187"/>
    <mergeCell ref="Q187:R187"/>
    <mergeCell ref="B184:G184"/>
    <mergeCell ref="H184:K184"/>
    <mergeCell ref="N184:O184"/>
    <mergeCell ref="Q184:R184"/>
    <mergeCell ref="B185:G185"/>
    <mergeCell ref="H185:K185"/>
    <mergeCell ref="N185:O185"/>
    <mergeCell ref="Q185:R185"/>
    <mergeCell ref="B182:G182"/>
    <mergeCell ref="H182:K182"/>
    <mergeCell ref="N182:O182"/>
    <mergeCell ref="Q182:R182"/>
    <mergeCell ref="B183:G183"/>
    <mergeCell ref="H183:K183"/>
    <mergeCell ref="N183:O183"/>
    <mergeCell ref="Q183:R183"/>
    <mergeCell ref="B180:G180"/>
    <mergeCell ref="H180:K180"/>
    <mergeCell ref="N180:O180"/>
    <mergeCell ref="Q180:R180"/>
    <mergeCell ref="B181:G181"/>
    <mergeCell ref="H181:K181"/>
    <mergeCell ref="N181:O181"/>
    <mergeCell ref="Q181:R181"/>
    <mergeCell ref="B178:G178"/>
    <mergeCell ref="H178:K178"/>
    <mergeCell ref="N178:O178"/>
    <mergeCell ref="Q178:R178"/>
    <mergeCell ref="B179:G179"/>
    <mergeCell ref="H179:K179"/>
    <mergeCell ref="N179:O179"/>
    <mergeCell ref="Q179:R179"/>
    <mergeCell ref="B176:G176"/>
    <mergeCell ref="H176:K176"/>
    <mergeCell ref="N176:O176"/>
    <mergeCell ref="Q176:R176"/>
    <mergeCell ref="B177:G177"/>
    <mergeCell ref="H177:K177"/>
    <mergeCell ref="N177:O177"/>
    <mergeCell ref="Q177:R177"/>
    <mergeCell ref="B174:G174"/>
    <mergeCell ref="H174:K174"/>
    <mergeCell ref="N174:O174"/>
    <mergeCell ref="Q174:R174"/>
    <mergeCell ref="B175:G175"/>
    <mergeCell ref="H175:K175"/>
    <mergeCell ref="N175:O175"/>
    <mergeCell ref="Q175:R175"/>
    <mergeCell ref="B172:G172"/>
    <mergeCell ref="H172:K172"/>
    <mergeCell ref="N172:O172"/>
    <mergeCell ref="Q172:R172"/>
    <mergeCell ref="B173:G173"/>
    <mergeCell ref="H173:K173"/>
    <mergeCell ref="N173:O173"/>
    <mergeCell ref="Q173:R173"/>
    <mergeCell ref="B170:G170"/>
    <mergeCell ref="H170:K170"/>
    <mergeCell ref="N170:O170"/>
    <mergeCell ref="Q170:R170"/>
    <mergeCell ref="B171:G171"/>
    <mergeCell ref="H171:K171"/>
    <mergeCell ref="N171:O171"/>
    <mergeCell ref="Q171:R171"/>
    <mergeCell ref="B168:G168"/>
    <mergeCell ref="H168:K168"/>
    <mergeCell ref="N168:O168"/>
    <mergeCell ref="Q168:R168"/>
    <mergeCell ref="B169:G169"/>
    <mergeCell ref="H169:K169"/>
    <mergeCell ref="N169:O169"/>
    <mergeCell ref="Q169:R169"/>
    <mergeCell ref="B166:G166"/>
    <mergeCell ref="H166:K166"/>
    <mergeCell ref="N166:O166"/>
    <mergeCell ref="Q166:R166"/>
    <mergeCell ref="B167:G167"/>
    <mergeCell ref="H167:K167"/>
    <mergeCell ref="N167:O167"/>
    <mergeCell ref="Q167:R167"/>
    <mergeCell ref="B164:G164"/>
    <mergeCell ref="H164:K164"/>
    <mergeCell ref="N164:O164"/>
    <mergeCell ref="Q164:R164"/>
    <mergeCell ref="B165:G165"/>
    <mergeCell ref="H165:K165"/>
    <mergeCell ref="N165:O165"/>
    <mergeCell ref="Q165:R165"/>
    <mergeCell ref="B162:G162"/>
    <mergeCell ref="H162:K162"/>
    <mergeCell ref="N162:O162"/>
    <mergeCell ref="Q162:R162"/>
    <mergeCell ref="B163:G163"/>
    <mergeCell ref="H163:K163"/>
    <mergeCell ref="N163:O163"/>
    <mergeCell ref="Q163:R163"/>
    <mergeCell ref="B160:G160"/>
    <mergeCell ref="H160:K160"/>
    <mergeCell ref="N160:O160"/>
    <mergeCell ref="Q160:R160"/>
    <mergeCell ref="B161:G161"/>
    <mergeCell ref="H161:K161"/>
    <mergeCell ref="N161:O161"/>
    <mergeCell ref="Q161:R161"/>
    <mergeCell ref="B158:G158"/>
    <mergeCell ref="H158:K158"/>
    <mergeCell ref="N158:O158"/>
    <mergeCell ref="Q158:R158"/>
    <mergeCell ref="B159:G159"/>
    <mergeCell ref="H159:K159"/>
    <mergeCell ref="N159:O159"/>
    <mergeCell ref="Q159:R159"/>
    <mergeCell ref="B156:G156"/>
    <mergeCell ref="H156:K156"/>
    <mergeCell ref="N156:O156"/>
    <mergeCell ref="Q156:R156"/>
    <mergeCell ref="B157:G157"/>
    <mergeCell ref="H157:K157"/>
    <mergeCell ref="N157:O157"/>
    <mergeCell ref="Q157:R157"/>
    <mergeCell ref="B154:G154"/>
    <mergeCell ref="H154:K154"/>
    <mergeCell ref="N154:O154"/>
    <mergeCell ref="Q154:R154"/>
    <mergeCell ref="B155:G155"/>
    <mergeCell ref="H155:K155"/>
    <mergeCell ref="N155:O155"/>
    <mergeCell ref="Q155:R155"/>
    <mergeCell ref="B152:G152"/>
    <mergeCell ref="H152:K152"/>
    <mergeCell ref="N152:O152"/>
    <mergeCell ref="Q152:R152"/>
    <mergeCell ref="B153:G153"/>
    <mergeCell ref="H153:K153"/>
    <mergeCell ref="N153:O153"/>
    <mergeCell ref="Q153:R153"/>
    <mergeCell ref="B150:G150"/>
    <mergeCell ref="H150:K150"/>
    <mergeCell ref="N150:O150"/>
    <mergeCell ref="Q150:R150"/>
    <mergeCell ref="B151:G151"/>
    <mergeCell ref="H151:K151"/>
    <mergeCell ref="N151:O151"/>
    <mergeCell ref="Q151:R151"/>
    <mergeCell ref="B148:G148"/>
    <mergeCell ref="H148:K148"/>
    <mergeCell ref="N148:O148"/>
    <mergeCell ref="Q148:R148"/>
    <mergeCell ref="B149:G149"/>
    <mergeCell ref="H149:K149"/>
    <mergeCell ref="N149:O149"/>
    <mergeCell ref="Q149:R149"/>
    <mergeCell ref="B146:G146"/>
    <mergeCell ref="H146:K146"/>
    <mergeCell ref="N146:O146"/>
    <mergeCell ref="Q146:R146"/>
    <mergeCell ref="B147:G147"/>
    <mergeCell ref="H147:K147"/>
    <mergeCell ref="N147:O147"/>
    <mergeCell ref="Q147:R147"/>
    <mergeCell ref="B144:G144"/>
    <mergeCell ref="H144:K144"/>
    <mergeCell ref="N144:O144"/>
    <mergeCell ref="Q144:R144"/>
    <mergeCell ref="B145:G145"/>
    <mergeCell ref="H145:K145"/>
    <mergeCell ref="N145:O145"/>
    <mergeCell ref="Q145:R145"/>
    <mergeCell ref="B142:G142"/>
    <mergeCell ref="H142:K142"/>
    <mergeCell ref="N142:O142"/>
    <mergeCell ref="Q142:R142"/>
    <mergeCell ref="B143:G143"/>
    <mergeCell ref="H143:K143"/>
    <mergeCell ref="N143:O143"/>
    <mergeCell ref="Q143:R143"/>
    <mergeCell ref="B140:G140"/>
    <mergeCell ref="H140:K140"/>
    <mergeCell ref="N140:O140"/>
    <mergeCell ref="Q140:R140"/>
    <mergeCell ref="B141:G141"/>
    <mergeCell ref="H141:K141"/>
    <mergeCell ref="N141:O141"/>
    <mergeCell ref="Q141:R141"/>
    <mergeCell ref="B138:G138"/>
    <mergeCell ref="H138:K138"/>
    <mergeCell ref="N138:O138"/>
    <mergeCell ref="Q138:R138"/>
    <mergeCell ref="B139:G139"/>
    <mergeCell ref="H139:K139"/>
    <mergeCell ref="N139:O139"/>
    <mergeCell ref="Q139:R139"/>
    <mergeCell ref="B136:G136"/>
    <mergeCell ref="H136:K136"/>
    <mergeCell ref="N136:O136"/>
    <mergeCell ref="Q136:R136"/>
    <mergeCell ref="B137:G137"/>
    <mergeCell ref="H137:K137"/>
    <mergeCell ref="N137:O137"/>
    <mergeCell ref="Q137:R137"/>
    <mergeCell ref="B134:G134"/>
    <mergeCell ref="H134:K134"/>
    <mergeCell ref="N134:O134"/>
    <mergeCell ref="Q134:R134"/>
    <mergeCell ref="B135:G135"/>
    <mergeCell ref="H135:K135"/>
    <mergeCell ref="N135:O135"/>
    <mergeCell ref="Q135:R135"/>
    <mergeCell ref="B132:G132"/>
    <mergeCell ref="H132:K132"/>
    <mergeCell ref="N132:O132"/>
    <mergeCell ref="Q132:R132"/>
    <mergeCell ref="B133:G133"/>
    <mergeCell ref="H133:K133"/>
    <mergeCell ref="N133:O133"/>
    <mergeCell ref="Q133:R133"/>
    <mergeCell ref="B130:G130"/>
    <mergeCell ref="H130:K130"/>
    <mergeCell ref="N130:O130"/>
    <mergeCell ref="Q130:R130"/>
    <mergeCell ref="B131:G131"/>
    <mergeCell ref="H131:K131"/>
    <mergeCell ref="N131:O131"/>
    <mergeCell ref="Q131:R131"/>
    <mergeCell ref="B128:G128"/>
    <mergeCell ref="H128:K128"/>
    <mergeCell ref="N128:O128"/>
    <mergeCell ref="Q128:R128"/>
    <mergeCell ref="B129:G129"/>
    <mergeCell ref="H129:K129"/>
    <mergeCell ref="N129:O129"/>
    <mergeCell ref="Q129:R129"/>
    <mergeCell ref="B126:G126"/>
    <mergeCell ref="H126:K126"/>
    <mergeCell ref="N126:O126"/>
    <mergeCell ref="Q126:R126"/>
    <mergeCell ref="B127:G127"/>
    <mergeCell ref="H127:K127"/>
    <mergeCell ref="N127:O127"/>
    <mergeCell ref="Q127:R127"/>
    <mergeCell ref="B124:G124"/>
    <mergeCell ref="H124:K124"/>
    <mergeCell ref="N124:O124"/>
    <mergeCell ref="Q124:R124"/>
    <mergeCell ref="B125:G125"/>
    <mergeCell ref="H125:K125"/>
    <mergeCell ref="N125:O125"/>
    <mergeCell ref="Q125:R125"/>
    <mergeCell ref="B122:G122"/>
    <mergeCell ref="H122:K122"/>
    <mergeCell ref="N122:O122"/>
    <mergeCell ref="Q122:R122"/>
    <mergeCell ref="B123:G123"/>
    <mergeCell ref="H123:K123"/>
    <mergeCell ref="N123:O123"/>
    <mergeCell ref="Q123:R123"/>
    <mergeCell ref="B120:G120"/>
    <mergeCell ref="H120:K120"/>
    <mergeCell ref="N120:O120"/>
    <mergeCell ref="Q120:R120"/>
    <mergeCell ref="B121:G121"/>
    <mergeCell ref="H121:K121"/>
    <mergeCell ref="N121:O121"/>
    <mergeCell ref="Q121:R121"/>
    <mergeCell ref="B118:G118"/>
    <mergeCell ref="H118:K118"/>
    <mergeCell ref="N118:O118"/>
    <mergeCell ref="Q118:R118"/>
    <mergeCell ref="B119:G119"/>
    <mergeCell ref="H119:K119"/>
    <mergeCell ref="N119:O119"/>
    <mergeCell ref="Q119:R119"/>
    <mergeCell ref="B116:G116"/>
    <mergeCell ref="H116:K116"/>
    <mergeCell ref="N116:O116"/>
    <mergeCell ref="Q116:R116"/>
    <mergeCell ref="B117:G117"/>
    <mergeCell ref="H117:K117"/>
    <mergeCell ref="N117:O117"/>
    <mergeCell ref="Q117:R117"/>
    <mergeCell ref="B114:G114"/>
    <mergeCell ref="H114:K114"/>
    <mergeCell ref="N114:O114"/>
    <mergeCell ref="Q114:R114"/>
    <mergeCell ref="B115:G115"/>
    <mergeCell ref="H115:K115"/>
    <mergeCell ref="N115:O115"/>
    <mergeCell ref="Q115:R115"/>
    <mergeCell ref="B112:G112"/>
    <mergeCell ref="H112:K112"/>
    <mergeCell ref="N112:O112"/>
    <mergeCell ref="Q112:R112"/>
    <mergeCell ref="B113:G113"/>
    <mergeCell ref="H113:K113"/>
    <mergeCell ref="N113:O113"/>
    <mergeCell ref="Q113:R113"/>
    <mergeCell ref="B110:G110"/>
    <mergeCell ref="H110:K110"/>
    <mergeCell ref="N110:O110"/>
    <mergeCell ref="Q110:R110"/>
    <mergeCell ref="B111:G111"/>
    <mergeCell ref="H111:K111"/>
    <mergeCell ref="N111:O111"/>
    <mergeCell ref="Q111:R111"/>
    <mergeCell ref="B108:G108"/>
    <mergeCell ref="H108:K108"/>
    <mergeCell ref="N108:O108"/>
    <mergeCell ref="Q108:R108"/>
    <mergeCell ref="B109:G109"/>
    <mergeCell ref="H109:K109"/>
    <mergeCell ref="N109:O109"/>
    <mergeCell ref="Q109:R109"/>
    <mergeCell ref="B106:G106"/>
    <mergeCell ref="H106:K106"/>
    <mergeCell ref="N106:O106"/>
    <mergeCell ref="Q106:R106"/>
    <mergeCell ref="B107:G107"/>
    <mergeCell ref="H107:K107"/>
    <mergeCell ref="N107:O107"/>
    <mergeCell ref="Q107:R107"/>
    <mergeCell ref="B104:G104"/>
    <mergeCell ref="H104:K104"/>
    <mergeCell ref="N104:O104"/>
    <mergeCell ref="Q104:R104"/>
    <mergeCell ref="B105:G105"/>
    <mergeCell ref="H105:K105"/>
    <mergeCell ref="N105:O105"/>
    <mergeCell ref="Q105:R105"/>
    <mergeCell ref="B102:G102"/>
    <mergeCell ref="H102:K102"/>
    <mergeCell ref="N102:O102"/>
    <mergeCell ref="Q102:R102"/>
    <mergeCell ref="B103:G103"/>
    <mergeCell ref="H103:K103"/>
    <mergeCell ref="N103:O103"/>
    <mergeCell ref="Q103:R103"/>
    <mergeCell ref="B100:G100"/>
    <mergeCell ref="H100:K100"/>
    <mergeCell ref="N100:O100"/>
    <mergeCell ref="Q100:R100"/>
    <mergeCell ref="B101:G101"/>
    <mergeCell ref="H101:K101"/>
    <mergeCell ref="N101:O101"/>
    <mergeCell ref="Q101:R101"/>
    <mergeCell ref="B98:G98"/>
    <mergeCell ref="H98:K98"/>
    <mergeCell ref="N98:O98"/>
    <mergeCell ref="Q98:R98"/>
    <mergeCell ref="B99:G99"/>
    <mergeCell ref="H99:K99"/>
    <mergeCell ref="N99:O99"/>
    <mergeCell ref="Q99:R99"/>
    <mergeCell ref="B96:G96"/>
    <mergeCell ref="H96:K96"/>
    <mergeCell ref="N96:O96"/>
    <mergeCell ref="Q96:R96"/>
    <mergeCell ref="B97:G97"/>
    <mergeCell ref="H97:K97"/>
    <mergeCell ref="N97:O97"/>
    <mergeCell ref="Q97:R97"/>
    <mergeCell ref="B94:G94"/>
    <mergeCell ref="H94:K94"/>
    <mergeCell ref="N94:O94"/>
    <mergeCell ref="Q94:R94"/>
    <mergeCell ref="B95:G95"/>
    <mergeCell ref="H95:K95"/>
    <mergeCell ref="N95:O95"/>
    <mergeCell ref="Q95:R95"/>
    <mergeCell ref="B92:G92"/>
    <mergeCell ref="H92:K92"/>
    <mergeCell ref="N92:O92"/>
    <mergeCell ref="Q92:R92"/>
    <mergeCell ref="B93:G93"/>
    <mergeCell ref="H93:K93"/>
    <mergeCell ref="N93:O93"/>
    <mergeCell ref="Q93:R93"/>
    <mergeCell ref="B90:G90"/>
    <mergeCell ref="H90:K90"/>
    <mergeCell ref="N90:O90"/>
    <mergeCell ref="Q90:R90"/>
    <mergeCell ref="B91:G91"/>
    <mergeCell ref="H91:K91"/>
    <mergeCell ref="N91:O91"/>
    <mergeCell ref="Q91:R91"/>
    <mergeCell ref="B88:G88"/>
    <mergeCell ref="H88:K88"/>
    <mergeCell ref="N88:O88"/>
    <mergeCell ref="Q88:R88"/>
    <mergeCell ref="B89:G89"/>
    <mergeCell ref="H89:K89"/>
    <mergeCell ref="N89:O89"/>
    <mergeCell ref="Q89:R89"/>
    <mergeCell ref="B86:G86"/>
    <mergeCell ref="H86:K86"/>
    <mergeCell ref="N86:O86"/>
    <mergeCell ref="Q86:R86"/>
    <mergeCell ref="B87:G87"/>
    <mergeCell ref="H87:K87"/>
    <mergeCell ref="N87:O87"/>
    <mergeCell ref="Q87:R87"/>
    <mergeCell ref="B84:G84"/>
    <mergeCell ref="H84:K84"/>
    <mergeCell ref="N84:O84"/>
    <mergeCell ref="Q84:R84"/>
    <mergeCell ref="B85:G85"/>
    <mergeCell ref="H85:K85"/>
    <mergeCell ref="N85:O85"/>
    <mergeCell ref="Q85:R85"/>
    <mergeCell ref="B82:G82"/>
    <mergeCell ref="H82:K82"/>
    <mergeCell ref="N82:O82"/>
    <mergeCell ref="Q82:R82"/>
    <mergeCell ref="B83:G83"/>
    <mergeCell ref="H83:K83"/>
    <mergeCell ref="N83:O83"/>
    <mergeCell ref="Q83:R83"/>
    <mergeCell ref="B80:G80"/>
    <mergeCell ref="H80:K80"/>
    <mergeCell ref="N80:O80"/>
    <mergeCell ref="Q80:R80"/>
    <mergeCell ref="B81:G81"/>
    <mergeCell ref="H81:K81"/>
    <mergeCell ref="N81:O81"/>
    <mergeCell ref="Q81:R81"/>
    <mergeCell ref="B78:G78"/>
    <mergeCell ref="H78:K78"/>
    <mergeCell ref="N78:O78"/>
    <mergeCell ref="Q78:R78"/>
    <mergeCell ref="B79:G79"/>
    <mergeCell ref="H79:K79"/>
    <mergeCell ref="N79:O79"/>
    <mergeCell ref="Q79:R79"/>
    <mergeCell ref="B76:G76"/>
    <mergeCell ref="H76:K76"/>
    <mergeCell ref="N76:O76"/>
    <mergeCell ref="Q76:R76"/>
    <mergeCell ref="B77:G77"/>
    <mergeCell ref="H77:K77"/>
    <mergeCell ref="N77:O77"/>
    <mergeCell ref="Q77:R77"/>
    <mergeCell ref="B74:G74"/>
    <mergeCell ref="H74:K74"/>
    <mergeCell ref="N74:O74"/>
    <mergeCell ref="Q74:R74"/>
    <mergeCell ref="B75:G75"/>
    <mergeCell ref="H75:K75"/>
    <mergeCell ref="N75:O75"/>
    <mergeCell ref="Q75:R75"/>
    <mergeCell ref="B72:G72"/>
    <mergeCell ref="H72:K72"/>
    <mergeCell ref="N72:O72"/>
    <mergeCell ref="Q72:R72"/>
    <mergeCell ref="B73:G73"/>
    <mergeCell ref="H73:K73"/>
    <mergeCell ref="N73:O73"/>
    <mergeCell ref="Q73:R73"/>
    <mergeCell ref="B70:G70"/>
    <mergeCell ref="H70:K70"/>
    <mergeCell ref="N70:O70"/>
    <mergeCell ref="Q70:R70"/>
    <mergeCell ref="B71:G71"/>
    <mergeCell ref="H71:K71"/>
    <mergeCell ref="N71:O71"/>
    <mergeCell ref="Q71:R71"/>
    <mergeCell ref="B68:G68"/>
    <mergeCell ref="H68:K68"/>
    <mergeCell ref="N68:O68"/>
    <mergeCell ref="Q68:R68"/>
    <mergeCell ref="B69:G69"/>
    <mergeCell ref="H69:K69"/>
    <mergeCell ref="N69:O69"/>
    <mergeCell ref="Q69:R69"/>
    <mergeCell ref="B66:G66"/>
    <mergeCell ref="H66:K66"/>
    <mergeCell ref="N66:O66"/>
    <mergeCell ref="Q66:R66"/>
    <mergeCell ref="B67:G67"/>
    <mergeCell ref="H67:K67"/>
    <mergeCell ref="N67:O67"/>
    <mergeCell ref="Q67:R67"/>
    <mergeCell ref="B64:G64"/>
    <mergeCell ref="H64:K64"/>
    <mergeCell ref="N64:O64"/>
    <mergeCell ref="Q64:R64"/>
    <mergeCell ref="B65:G65"/>
    <mergeCell ref="H65:K65"/>
    <mergeCell ref="N65:O65"/>
    <mergeCell ref="Q65:R65"/>
    <mergeCell ref="B62:G62"/>
    <mergeCell ref="H62:K62"/>
    <mergeCell ref="N62:O62"/>
    <mergeCell ref="Q62:R62"/>
    <mergeCell ref="B63:G63"/>
    <mergeCell ref="H63:K63"/>
    <mergeCell ref="N63:O63"/>
    <mergeCell ref="Q63:R63"/>
    <mergeCell ref="B60:G60"/>
    <mergeCell ref="H60:K60"/>
    <mergeCell ref="N60:O60"/>
    <mergeCell ref="Q60:R60"/>
    <mergeCell ref="B61:G61"/>
    <mergeCell ref="H61:K61"/>
    <mergeCell ref="N61:O61"/>
    <mergeCell ref="Q61:R61"/>
    <mergeCell ref="B58:G58"/>
    <mergeCell ref="H58:K58"/>
    <mergeCell ref="N58:O58"/>
    <mergeCell ref="Q58:R58"/>
    <mergeCell ref="B59:G59"/>
    <mergeCell ref="H59:K59"/>
    <mergeCell ref="N59:O59"/>
    <mergeCell ref="Q59:R59"/>
    <mergeCell ref="B56:G56"/>
    <mergeCell ref="H56:K56"/>
    <mergeCell ref="N56:O56"/>
    <mergeCell ref="Q56:R56"/>
    <mergeCell ref="B57:G57"/>
    <mergeCell ref="H57:K57"/>
    <mergeCell ref="N57:O57"/>
    <mergeCell ref="Q57:R57"/>
    <mergeCell ref="B54:G54"/>
    <mergeCell ref="H54:K54"/>
    <mergeCell ref="N54:O54"/>
    <mergeCell ref="Q54:R54"/>
    <mergeCell ref="B55:G55"/>
    <mergeCell ref="H55:K55"/>
    <mergeCell ref="N55:O55"/>
    <mergeCell ref="Q55:R55"/>
    <mergeCell ref="B52:G52"/>
    <mergeCell ref="H52:K52"/>
    <mergeCell ref="N52:O52"/>
    <mergeCell ref="Q52:R52"/>
    <mergeCell ref="B53:G53"/>
    <mergeCell ref="H53:K53"/>
    <mergeCell ref="N53:O53"/>
    <mergeCell ref="Q53:R53"/>
    <mergeCell ref="B50:G50"/>
    <mergeCell ref="H50:K50"/>
    <mergeCell ref="N50:O50"/>
    <mergeCell ref="Q50:R50"/>
    <mergeCell ref="B51:G51"/>
    <mergeCell ref="H51:K51"/>
    <mergeCell ref="N51:O51"/>
    <mergeCell ref="Q51:R51"/>
    <mergeCell ref="B48:G48"/>
    <mergeCell ref="H48:K48"/>
    <mergeCell ref="N48:O48"/>
    <mergeCell ref="Q48:R48"/>
    <mergeCell ref="B49:G49"/>
    <mergeCell ref="H49:K49"/>
    <mergeCell ref="N49:O49"/>
    <mergeCell ref="Q49:R49"/>
    <mergeCell ref="B46:G46"/>
    <mergeCell ref="H46:K46"/>
    <mergeCell ref="N46:O46"/>
    <mergeCell ref="Q46:R46"/>
    <mergeCell ref="B47:G47"/>
    <mergeCell ref="H47:K47"/>
    <mergeCell ref="N47:O47"/>
    <mergeCell ref="Q47:R47"/>
    <mergeCell ref="B44:G44"/>
    <mergeCell ref="H44:K44"/>
    <mergeCell ref="N44:O44"/>
    <mergeCell ref="Q44:R44"/>
    <mergeCell ref="B45:G45"/>
    <mergeCell ref="H45:K45"/>
    <mergeCell ref="N45:O45"/>
    <mergeCell ref="Q45:R45"/>
    <mergeCell ref="B42:G42"/>
    <mergeCell ref="H42:K42"/>
    <mergeCell ref="N42:O42"/>
    <mergeCell ref="Q42:R42"/>
    <mergeCell ref="B43:G43"/>
    <mergeCell ref="H43:K43"/>
    <mergeCell ref="N43:O43"/>
    <mergeCell ref="Q43:R43"/>
    <mergeCell ref="B40:G40"/>
    <mergeCell ref="H40:K40"/>
    <mergeCell ref="N40:O40"/>
    <mergeCell ref="Q40:R40"/>
    <mergeCell ref="B41:G41"/>
    <mergeCell ref="H41:K41"/>
    <mergeCell ref="N41:O41"/>
    <mergeCell ref="Q41:R41"/>
    <mergeCell ref="B38:G38"/>
    <mergeCell ref="H38:K38"/>
    <mergeCell ref="N38:O38"/>
    <mergeCell ref="Q38:R38"/>
    <mergeCell ref="B39:G39"/>
    <mergeCell ref="H39:K39"/>
    <mergeCell ref="N39:O39"/>
    <mergeCell ref="Q39:R39"/>
    <mergeCell ref="B36:G36"/>
    <mergeCell ref="H36:K36"/>
    <mergeCell ref="N36:O36"/>
    <mergeCell ref="Q36:R36"/>
    <mergeCell ref="B37:G37"/>
    <mergeCell ref="H37:K37"/>
    <mergeCell ref="N37:O37"/>
    <mergeCell ref="Q37:R37"/>
    <mergeCell ref="B34:G34"/>
    <mergeCell ref="H34:K34"/>
    <mergeCell ref="N34:O34"/>
    <mergeCell ref="Q34:R34"/>
    <mergeCell ref="B35:G35"/>
    <mergeCell ref="H35:K35"/>
    <mergeCell ref="N35:O35"/>
    <mergeCell ref="Q35:R35"/>
    <mergeCell ref="B32:G32"/>
    <mergeCell ref="H32:K32"/>
    <mergeCell ref="N32:O32"/>
    <mergeCell ref="Q32:R32"/>
    <mergeCell ref="B33:G33"/>
    <mergeCell ref="H33:K33"/>
    <mergeCell ref="N33:O33"/>
    <mergeCell ref="Q33:R33"/>
    <mergeCell ref="B30:G30"/>
    <mergeCell ref="H30:K30"/>
    <mergeCell ref="N30:O30"/>
    <mergeCell ref="Q30:R30"/>
    <mergeCell ref="B31:G31"/>
    <mergeCell ref="H31:K31"/>
    <mergeCell ref="N31:O31"/>
    <mergeCell ref="Q31:R31"/>
    <mergeCell ref="B28:G28"/>
    <mergeCell ref="H28:K28"/>
    <mergeCell ref="N28:O28"/>
    <mergeCell ref="Q28:R28"/>
    <mergeCell ref="B29:G29"/>
    <mergeCell ref="H29:K29"/>
    <mergeCell ref="N29:O29"/>
    <mergeCell ref="Q29:R29"/>
    <mergeCell ref="B26:G26"/>
    <mergeCell ref="H26:K26"/>
    <mergeCell ref="N26:O26"/>
    <mergeCell ref="Q26:R26"/>
    <mergeCell ref="B27:G27"/>
    <mergeCell ref="H27:K27"/>
    <mergeCell ref="N27:O27"/>
    <mergeCell ref="Q27:R27"/>
    <mergeCell ref="B24:G24"/>
    <mergeCell ref="H24:K24"/>
    <mergeCell ref="N24:O24"/>
    <mergeCell ref="Q24:R24"/>
    <mergeCell ref="B25:G25"/>
    <mergeCell ref="H25:K25"/>
    <mergeCell ref="N25:O25"/>
    <mergeCell ref="Q25:R25"/>
    <mergeCell ref="B22:G22"/>
    <mergeCell ref="H22:K22"/>
    <mergeCell ref="N22:O22"/>
    <mergeCell ref="Q22:R22"/>
    <mergeCell ref="B23:G23"/>
    <mergeCell ref="H23:K23"/>
    <mergeCell ref="N23:O23"/>
    <mergeCell ref="Q23:R23"/>
    <mergeCell ref="B20:G20"/>
    <mergeCell ref="H20:K20"/>
    <mergeCell ref="N20:O20"/>
    <mergeCell ref="Q20:R20"/>
    <mergeCell ref="B21:G21"/>
    <mergeCell ref="H21:K21"/>
    <mergeCell ref="N21:O21"/>
    <mergeCell ref="Q21:R21"/>
    <mergeCell ref="B18:G18"/>
    <mergeCell ref="H18:K18"/>
    <mergeCell ref="N18:O18"/>
    <mergeCell ref="Q18:R18"/>
    <mergeCell ref="B19:G19"/>
    <mergeCell ref="H19:K19"/>
    <mergeCell ref="N19:O19"/>
    <mergeCell ref="Q19:R19"/>
    <mergeCell ref="B16:G16"/>
    <mergeCell ref="H16:K16"/>
    <mergeCell ref="N16:O16"/>
    <mergeCell ref="Q16:R16"/>
    <mergeCell ref="B17:G17"/>
    <mergeCell ref="H17:K17"/>
    <mergeCell ref="N17:O17"/>
    <mergeCell ref="Q17:R17"/>
    <mergeCell ref="B14:G14"/>
    <mergeCell ref="H14:K14"/>
    <mergeCell ref="N14:O14"/>
    <mergeCell ref="Q14:R14"/>
    <mergeCell ref="B15:G15"/>
    <mergeCell ref="H15:K15"/>
    <mergeCell ref="N15:O15"/>
    <mergeCell ref="Q15:R15"/>
    <mergeCell ref="B12:G12"/>
    <mergeCell ref="H12:K12"/>
    <mergeCell ref="N12:O12"/>
    <mergeCell ref="Q12:R12"/>
    <mergeCell ref="B13:G13"/>
    <mergeCell ref="H13:K13"/>
    <mergeCell ref="N13:O13"/>
    <mergeCell ref="Q13:R13"/>
    <mergeCell ref="Q9:R9"/>
    <mergeCell ref="Q10:R10"/>
    <mergeCell ref="B11:G11"/>
    <mergeCell ref="H11:K11"/>
    <mergeCell ref="N11:O11"/>
    <mergeCell ref="Q11:R11"/>
    <mergeCell ref="B7:R7"/>
    <mergeCell ref="B8:L8"/>
    <mergeCell ref="N8:O8"/>
    <mergeCell ref="Q8:R8"/>
    <mergeCell ref="B9:G10"/>
    <mergeCell ref="H9:K10"/>
    <mergeCell ref="L9:L10"/>
    <mergeCell ref="M9:M10"/>
    <mergeCell ref="N9:O10"/>
    <mergeCell ref="P9:P10"/>
    <mergeCell ref="C4:D4"/>
    <mergeCell ref="E4:F4"/>
    <mergeCell ref="G4:I4"/>
    <mergeCell ref="K4:R4"/>
    <mergeCell ref="B5:R5"/>
    <mergeCell ref="B6:R6"/>
    <mergeCell ref="C2:D2"/>
    <mergeCell ref="E2:F2"/>
    <mergeCell ref="G2:I2"/>
    <mergeCell ref="K2:R2"/>
    <mergeCell ref="C3:D3"/>
    <mergeCell ref="E3:F3"/>
    <mergeCell ref="G3:I3"/>
    <mergeCell ref="K3:L3"/>
    <mergeCell ref="M3:N3"/>
    <mergeCell ref="O3:R3"/>
    <mergeCell ref="C1:D1"/>
    <mergeCell ref="E1:F1"/>
    <mergeCell ref="G1:I1"/>
    <mergeCell ref="K1:L1"/>
    <mergeCell ref="M1:N1"/>
    <mergeCell ref="O1:R1"/>
  </mergeCells>
  <pageMargins left="0.7" right="0.7" top="0.75" bottom="0.75" header="0.51180555555555496" footer="0.51180555555555496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51"/>
  <sheetViews>
    <sheetView workbookViewId="0">
      <selection activeCell="T27" sqref="T27"/>
    </sheetView>
  </sheetViews>
  <sheetFormatPr defaultRowHeight="15" x14ac:dyDescent="0.25"/>
  <cols>
    <col min="1" max="1" width="1" style="338" customWidth="1"/>
    <col min="2" max="2" width="15.42578125" style="338" customWidth="1"/>
    <col min="3" max="3" width="2" style="338" customWidth="1"/>
    <col min="4" max="4" width="2.140625" style="338" customWidth="1"/>
    <col min="5" max="5" width="13.85546875" style="338" customWidth="1"/>
    <col min="6" max="6" width="0.85546875" style="338" customWidth="1"/>
    <col min="7" max="7" width="1.140625" style="338" customWidth="1"/>
    <col min="8" max="8" width="9.140625" style="338" customWidth="1"/>
    <col min="9" max="9" width="0.28515625" style="338" customWidth="1"/>
    <col min="10" max="10" width="0.42578125" style="338" customWidth="1"/>
    <col min="11" max="11" width="8" style="338" customWidth="1"/>
    <col min="12" max="12" width="0.42578125" style="338" customWidth="1"/>
    <col min="13" max="13" width="2.7109375" style="338" customWidth="1"/>
    <col min="14" max="14" width="7.140625" style="338" customWidth="1"/>
    <col min="15" max="15" width="9.140625" style="338" customWidth="1"/>
    <col min="16" max="16" width="13.5703125" style="338" customWidth="1"/>
    <col min="17" max="17" width="2.28515625" style="338" customWidth="1"/>
    <col min="18" max="18" width="8.42578125" style="338" customWidth="1"/>
    <col min="19" max="19" width="2.7109375" style="338" customWidth="1"/>
    <col min="20" max="16384" width="9.140625" style="338"/>
  </cols>
  <sheetData>
    <row r="1" spans="2:19" ht="15" customHeight="1" x14ac:dyDescent="0.25">
      <c r="B1" s="357"/>
      <c r="C1" s="530"/>
      <c r="D1" s="530"/>
      <c r="E1" s="530"/>
      <c r="F1" s="530"/>
      <c r="G1" s="357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</row>
    <row r="2" spans="2:19" ht="15" customHeight="1" x14ac:dyDescent="0.25">
      <c r="B2" s="357"/>
      <c r="C2" s="530"/>
      <c r="D2" s="530"/>
      <c r="E2" s="530"/>
      <c r="F2" s="530"/>
      <c r="G2" s="357"/>
      <c r="H2" s="530"/>
      <c r="I2" s="530"/>
      <c r="J2" s="530"/>
      <c r="K2" s="530"/>
      <c r="L2" s="530"/>
      <c r="M2" s="530"/>
      <c r="N2" s="530"/>
      <c r="O2" s="530"/>
      <c r="P2" s="548" t="s">
        <v>1063</v>
      </c>
      <c r="Q2" s="548"/>
      <c r="R2" s="548"/>
    </row>
    <row r="3" spans="2:19" ht="15" customHeight="1" x14ac:dyDescent="0.25">
      <c r="B3" s="357"/>
      <c r="C3" s="530"/>
      <c r="D3" s="530"/>
      <c r="E3" s="530"/>
      <c r="F3" s="530"/>
      <c r="G3" s="357"/>
      <c r="H3" s="530"/>
      <c r="I3" s="530"/>
      <c r="J3" s="530"/>
      <c r="K3" s="530"/>
      <c r="L3" s="530"/>
      <c r="M3" s="530"/>
      <c r="N3" s="546" t="s">
        <v>1020</v>
      </c>
      <c r="O3" s="546"/>
      <c r="P3" s="546"/>
      <c r="Q3" s="546"/>
      <c r="R3" s="546"/>
    </row>
    <row r="4" spans="2:19" ht="15" customHeight="1" x14ac:dyDescent="0.25">
      <c r="B4" s="357"/>
      <c r="C4" s="530"/>
      <c r="D4" s="530"/>
      <c r="E4" s="530"/>
      <c r="F4" s="530"/>
      <c r="G4" s="357"/>
      <c r="H4" s="530"/>
      <c r="I4" s="530"/>
      <c r="J4" s="530"/>
      <c r="K4" s="530"/>
      <c r="L4" s="530"/>
      <c r="M4" s="530"/>
      <c r="N4" s="574"/>
      <c r="O4" s="574"/>
      <c r="P4" s="574"/>
      <c r="Q4" s="574"/>
      <c r="R4" s="574"/>
    </row>
    <row r="5" spans="2:19" ht="15" customHeight="1" x14ac:dyDescent="0.25">
      <c r="B5" s="357"/>
      <c r="C5" s="530"/>
      <c r="D5" s="530"/>
      <c r="E5" s="530"/>
      <c r="F5" s="530"/>
      <c r="G5" s="357"/>
      <c r="H5" s="530"/>
      <c r="I5" s="530"/>
      <c r="J5" s="530"/>
      <c r="K5" s="530"/>
      <c r="L5" s="530"/>
      <c r="M5" s="530"/>
      <c r="N5" s="574"/>
      <c r="O5" s="574"/>
      <c r="P5" s="574"/>
      <c r="Q5" s="574"/>
      <c r="R5" s="574"/>
    </row>
    <row r="6" spans="2:19" ht="15" customHeight="1" x14ac:dyDescent="0.25">
      <c r="B6" s="357"/>
      <c r="C6" s="530"/>
      <c r="D6" s="530"/>
      <c r="E6" s="530"/>
      <c r="F6" s="530"/>
      <c r="G6" s="357"/>
      <c r="H6" s="530"/>
      <c r="I6" s="530"/>
      <c r="J6" s="530"/>
      <c r="K6" s="530"/>
      <c r="L6" s="530"/>
      <c r="M6" s="530"/>
      <c r="N6" s="574"/>
      <c r="O6" s="574"/>
      <c r="P6" s="574"/>
      <c r="Q6" s="574"/>
      <c r="R6" s="574"/>
    </row>
    <row r="7" spans="2:19" ht="15" customHeight="1" x14ac:dyDescent="0.25">
      <c r="B7" s="357"/>
      <c r="C7" s="530"/>
      <c r="D7" s="530"/>
      <c r="E7" s="530"/>
      <c r="F7" s="530"/>
      <c r="G7" s="357"/>
      <c r="H7" s="530"/>
      <c r="I7" s="530"/>
      <c r="J7" s="530"/>
      <c r="K7" s="530"/>
      <c r="L7" s="530"/>
      <c r="M7" s="530"/>
      <c r="N7" s="574"/>
      <c r="O7" s="574"/>
      <c r="P7" s="574"/>
      <c r="Q7" s="574"/>
      <c r="R7" s="574"/>
    </row>
    <row r="8" spans="2:19" ht="15" customHeight="1" x14ac:dyDescent="0.25">
      <c r="B8" s="357"/>
      <c r="C8" s="530"/>
      <c r="D8" s="530"/>
      <c r="E8" s="530"/>
      <c r="F8" s="530"/>
      <c r="G8" s="357"/>
      <c r="H8" s="530"/>
      <c r="I8" s="530"/>
      <c r="J8" s="530"/>
      <c r="K8" s="530"/>
      <c r="L8" s="530"/>
      <c r="M8" s="530"/>
      <c r="N8" s="521"/>
      <c r="O8" s="521"/>
      <c r="P8" s="521"/>
      <c r="Q8" s="521"/>
      <c r="R8" s="521"/>
    </row>
    <row r="9" spans="2:19" ht="12" customHeight="1" x14ac:dyDescent="0.25">
      <c r="B9" s="357"/>
      <c r="C9" s="530"/>
      <c r="D9" s="530"/>
      <c r="E9" s="530"/>
      <c r="F9" s="530"/>
      <c r="G9" s="357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</row>
    <row r="10" spans="2:19" ht="15" hidden="1" customHeight="1" x14ac:dyDescent="0.25">
      <c r="B10" s="357"/>
      <c r="C10" s="530"/>
      <c r="D10" s="530"/>
      <c r="E10" s="530"/>
      <c r="F10" s="530"/>
      <c r="G10" s="357"/>
      <c r="H10" s="530"/>
      <c r="I10" s="530"/>
      <c r="J10" s="530"/>
      <c r="K10" s="530"/>
      <c r="L10" s="530"/>
      <c r="M10" s="530"/>
      <c r="N10" s="545"/>
      <c r="O10" s="545"/>
      <c r="P10" s="545"/>
      <c r="Q10" s="545"/>
      <c r="R10" s="545"/>
    </row>
    <row r="11" spans="2:19" ht="12" hidden="1" customHeight="1" x14ac:dyDescent="0.25">
      <c r="B11" s="357"/>
      <c r="C11" s="530"/>
      <c r="D11" s="530"/>
      <c r="E11" s="530"/>
      <c r="F11" s="530"/>
      <c r="G11" s="357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</row>
    <row r="12" spans="2:19" ht="15" hidden="1" customHeight="1" x14ac:dyDescent="0.25">
      <c r="B12" s="357"/>
      <c r="C12" s="530"/>
      <c r="D12" s="530"/>
      <c r="E12" s="530"/>
      <c r="F12" s="530"/>
      <c r="G12" s="357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</row>
    <row r="13" spans="2:19" ht="15" hidden="1" customHeight="1" x14ac:dyDescent="0.25">
      <c r="B13" s="357"/>
      <c r="C13" s="530"/>
      <c r="D13" s="530"/>
      <c r="E13" s="530"/>
      <c r="F13" s="530"/>
      <c r="G13" s="357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</row>
    <row r="14" spans="2:19" ht="15" hidden="1" customHeight="1" x14ac:dyDescent="0.25"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</row>
    <row r="15" spans="2:19" ht="68.25" customHeight="1" x14ac:dyDescent="0.25">
      <c r="B15" s="549" t="s">
        <v>1024</v>
      </c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73"/>
    </row>
    <row r="16" spans="2:19" ht="15" customHeight="1" x14ac:dyDescent="0.25"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</row>
    <row r="17" spans="2:19" ht="15" customHeight="1" x14ac:dyDescent="0.25">
      <c r="B17" s="357"/>
      <c r="C17" s="530"/>
      <c r="D17" s="530"/>
      <c r="E17" s="530"/>
      <c r="F17" s="530"/>
      <c r="G17" s="357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</row>
    <row r="18" spans="2:19" ht="15" customHeight="1" thickBot="1" x14ac:dyDescent="0.3">
      <c r="B18" s="522"/>
      <c r="C18" s="522"/>
      <c r="D18" s="522"/>
      <c r="E18" s="522"/>
      <c r="F18" s="522"/>
      <c r="G18" s="522"/>
      <c r="H18" s="522"/>
      <c r="I18" s="509"/>
      <c r="J18" s="509"/>
      <c r="K18" s="509"/>
      <c r="L18" s="509"/>
      <c r="M18" s="509"/>
      <c r="N18" s="509"/>
      <c r="O18" s="356"/>
      <c r="P18" s="356"/>
      <c r="Q18" s="544" t="s">
        <v>97</v>
      </c>
      <c r="R18" s="544"/>
      <c r="S18" s="544"/>
    </row>
    <row r="19" spans="2:19" ht="20.25" customHeight="1" thickBot="1" x14ac:dyDescent="0.3">
      <c r="B19" s="519" t="s">
        <v>98</v>
      </c>
      <c r="C19" s="519"/>
      <c r="D19" s="519"/>
      <c r="E19" s="519"/>
      <c r="F19" s="519"/>
      <c r="G19" s="519"/>
      <c r="H19" s="519" t="s">
        <v>817</v>
      </c>
      <c r="I19" s="519" t="s">
        <v>818</v>
      </c>
      <c r="J19" s="519"/>
      <c r="K19" s="519"/>
      <c r="L19" s="519"/>
      <c r="M19" s="519" t="s">
        <v>819</v>
      </c>
      <c r="N19" s="519"/>
      <c r="O19" s="519" t="s">
        <v>820</v>
      </c>
      <c r="P19" s="518" t="s">
        <v>713</v>
      </c>
      <c r="Q19" s="518"/>
      <c r="R19" s="518"/>
      <c r="S19" s="518"/>
    </row>
    <row r="20" spans="2:19" ht="36.75" customHeight="1" thickBot="1" x14ac:dyDescent="0.3"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358" t="s">
        <v>742</v>
      </c>
      <c r="Q20" s="519" t="s">
        <v>801</v>
      </c>
      <c r="R20" s="519"/>
      <c r="S20" s="519"/>
    </row>
    <row r="21" spans="2:19" ht="15" customHeight="1" thickBot="1" x14ac:dyDescent="0.3">
      <c r="B21" s="520">
        <v>1</v>
      </c>
      <c r="C21" s="520"/>
      <c r="D21" s="520"/>
      <c r="E21" s="520"/>
      <c r="F21" s="520"/>
      <c r="G21" s="520"/>
      <c r="H21" s="359">
        <v>2</v>
      </c>
      <c r="I21" s="520">
        <v>3</v>
      </c>
      <c r="J21" s="520"/>
      <c r="K21" s="520"/>
      <c r="L21" s="520"/>
      <c r="M21" s="520">
        <v>4</v>
      </c>
      <c r="N21" s="520"/>
      <c r="O21" s="359">
        <v>5</v>
      </c>
      <c r="P21" s="359">
        <v>6</v>
      </c>
      <c r="Q21" s="520">
        <v>7</v>
      </c>
      <c r="R21" s="520"/>
      <c r="S21" s="520"/>
    </row>
    <row r="22" spans="2:19" ht="23.25" customHeight="1" x14ac:dyDescent="0.25">
      <c r="B22" s="539" t="s">
        <v>90</v>
      </c>
      <c r="C22" s="539"/>
      <c r="D22" s="539"/>
      <c r="E22" s="539"/>
      <c r="F22" s="539"/>
      <c r="G22" s="539"/>
      <c r="H22" s="360"/>
      <c r="I22" s="540"/>
      <c r="J22" s="540"/>
      <c r="K22" s="540"/>
      <c r="L22" s="540"/>
      <c r="M22" s="540"/>
      <c r="N22" s="540"/>
      <c r="O22" s="360"/>
      <c r="P22" s="361">
        <v>34133209.780000001</v>
      </c>
      <c r="Q22" s="541">
        <v>36029654.43</v>
      </c>
      <c r="R22" s="541"/>
      <c r="S22" s="541"/>
    </row>
    <row r="23" spans="2:19" ht="15" customHeight="1" x14ac:dyDescent="0.25">
      <c r="B23" s="515" t="s">
        <v>823</v>
      </c>
      <c r="C23" s="515"/>
      <c r="D23" s="515"/>
      <c r="E23" s="515"/>
      <c r="F23" s="515"/>
      <c r="G23" s="515"/>
      <c r="H23" s="362" t="s">
        <v>210</v>
      </c>
      <c r="I23" s="516"/>
      <c r="J23" s="516"/>
      <c r="K23" s="516"/>
      <c r="L23" s="516"/>
      <c r="M23" s="516"/>
      <c r="N23" s="516"/>
      <c r="O23" s="362"/>
      <c r="P23" s="363">
        <v>8754989.4399999995</v>
      </c>
      <c r="Q23" s="538">
        <v>8758542.2400000002</v>
      </c>
      <c r="R23" s="538"/>
      <c r="S23" s="538"/>
    </row>
    <row r="24" spans="2:19" ht="34.5" customHeight="1" x14ac:dyDescent="0.25">
      <c r="B24" s="515" t="s">
        <v>220</v>
      </c>
      <c r="C24" s="515"/>
      <c r="D24" s="515"/>
      <c r="E24" s="515"/>
      <c r="F24" s="515"/>
      <c r="G24" s="515"/>
      <c r="H24" s="362" t="s">
        <v>210</v>
      </c>
      <c r="I24" s="537" t="s">
        <v>221</v>
      </c>
      <c r="J24" s="537"/>
      <c r="K24" s="537"/>
      <c r="L24" s="537"/>
      <c r="M24" s="516"/>
      <c r="N24" s="516"/>
      <c r="O24" s="362"/>
      <c r="P24" s="363">
        <v>8754989.4399999995</v>
      </c>
      <c r="Q24" s="538">
        <v>8758542.2400000002</v>
      </c>
      <c r="R24" s="538"/>
      <c r="S24" s="538"/>
    </row>
    <row r="25" spans="2:19" ht="23.25" customHeight="1" x14ac:dyDescent="0.25">
      <c r="B25" s="515" t="s">
        <v>824</v>
      </c>
      <c r="C25" s="515"/>
      <c r="D25" s="515"/>
      <c r="E25" s="515"/>
      <c r="F25" s="515"/>
      <c r="G25" s="515"/>
      <c r="H25" s="362" t="s">
        <v>210</v>
      </c>
      <c r="I25" s="537" t="s">
        <v>221</v>
      </c>
      <c r="J25" s="537"/>
      <c r="K25" s="537"/>
      <c r="L25" s="537"/>
      <c r="M25" s="516" t="s">
        <v>825</v>
      </c>
      <c r="N25" s="516"/>
      <c r="O25" s="362"/>
      <c r="P25" s="363">
        <v>8754989.4399999995</v>
      </c>
      <c r="Q25" s="538">
        <v>8758542.2400000002</v>
      </c>
      <c r="R25" s="538"/>
      <c r="S25" s="538"/>
    </row>
    <row r="26" spans="2:19" ht="34.5" customHeight="1" x14ac:dyDescent="0.25">
      <c r="B26" s="515" t="s">
        <v>826</v>
      </c>
      <c r="C26" s="515"/>
      <c r="D26" s="515"/>
      <c r="E26" s="515"/>
      <c r="F26" s="515"/>
      <c r="G26" s="515"/>
      <c r="H26" s="362" t="s">
        <v>210</v>
      </c>
      <c r="I26" s="537" t="s">
        <v>221</v>
      </c>
      <c r="J26" s="537"/>
      <c r="K26" s="537"/>
      <c r="L26" s="537"/>
      <c r="M26" s="516" t="s">
        <v>827</v>
      </c>
      <c r="N26" s="516"/>
      <c r="O26" s="362"/>
      <c r="P26" s="363">
        <v>8754989.4399999995</v>
      </c>
      <c r="Q26" s="538">
        <v>8758542.2400000002</v>
      </c>
      <c r="R26" s="538"/>
      <c r="S26" s="538"/>
    </row>
    <row r="27" spans="2:19" ht="57" customHeight="1" x14ac:dyDescent="0.25">
      <c r="B27" s="515" t="s">
        <v>701</v>
      </c>
      <c r="C27" s="515"/>
      <c r="D27" s="515"/>
      <c r="E27" s="515"/>
      <c r="F27" s="515"/>
      <c r="G27" s="515"/>
      <c r="H27" s="362" t="s">
        <v>210</v>
      </c>
      <c r="I27" s="537" t="s">
        <v>221</v>
      </c>
      <c r="J27" s="537"/>
      <c r="K27" s="537"/>
      <c r="L27" s="537"/>
      <c r="M27" s="516" t="s">
        <v>503</v>
      </c>
      <c r="N27" s="516"/>
      <c r="O27" s="364"/>
      <c r="P27" s="363">
        <v>7310586</v>
      </c>
      <c r="Q27" s="538">
        <v>7310586</v>
      </c>
      <c r="R27" s="538"/>
      <c r="S27" s="538"/>
    </row>
    <row r="28" spans="2:19" ht="23.25" customHeight="1" x14ac:dyDescent="0.25">
      <c r="B28" s="515" t="s">
        <v>828</v>
      </c>
      <c r="C28" s="515"/>
      <c r="D28" s="515"/>
      <c r="E28" s="515"/>
      <c r="F28" s="515"/>
      <c r="G28" s="515"/>
      <c r="H28" s="362" t="s">
        <v>210</v>
      </c>
      <c r="I28" s="537" t="s">
        <v>221</v>
      </c>
      <c r="J28" s="537"/>
      <c r="K28" s="537"/>
      <c r="L28" s="537"/>
      <c r="M28" s="516" t="s">
        <v>503</v>
      </c>
      <c r="N28" s="516"/>
      <c r="O28" s="362" t="s">
        <v>829</v>
      </c>
      <c r="P28" s="363">
        <v>7310586</v>
      </c>
      <c r="Q28" s="538">
        <v>7310586</v>
      </c>
      <c r="R28" s="538"/>
      <c r="S28" s="538"/>
    </row>
    <row r="29" spans="2:19" ht="57" customHeight="1" x14ac:dyDescent="0.25">
      <c r="B29" s="515" t="s">
        <v>700</v>
      </c>
      <c r="C29" s="515"/>
      <c r="D29" s="515"/>
      <c r="E29" s="515"/>
      <c r="F29" s="515"/>
      <c r="G29" s="515"/>
      <c r="H29" s="362" t="s">
        <v>210</v>
      </c>
      <c r="I29" s="537" t="s">
        <v>221</v>
      </c>
      <c r="J29" s="537"/>
      <c r="K29" s="537"/>
      <c r="L29" s="537"/>
      <c r="M29" s="516" t="s">
        <v>504</v>
      </c>
      <c r="N29" s="516"/>
      <c r="O29" s="364"/>
      <c r="P29" s="363">
        <v>1435080</v>
      </c>
      <c r="Q29" s="538">
        <v>1438283.2</v>
      </c>
      <c r="R29" s="538"/>
      <c r="S29" s="538"/>
    </row>
    <row r="30" spans="2:19" ht="34.5" customHeight="1" x14ac:dyDescent="0.25">
      <c r="B30" s="515" t="s">
        <v>830</v>
      </c>
      <c r="C30" s="515"/>
      <c r="D30" s="515"/>
      <c r="E30" s="515"/>
      <c r="F30" s="515"/>
      <c r="G30" s="515"/>
      <c r="H30" s="362" t="s">
        <v>210</v>
      </c>
      <c r="I30" s="537" t="s">
        <v>221</v>
      </c>
      <c r="J30" s="537"/>
      <c r="K30" s="537"/>
      <c r="L30" s="537"/>
      <c r="M30" s="516" t="s">
        <v>504</v>
      </c>
      <c r="N30" s="516"/>
      <c r="O30" s="362" t="s">
        <v>739</v>
      </c>
      <c r="P30" s="363">
        <v>1367880</v>
      </c>
      <c r="Q30" s="538">
        <v>1371083.2</v>
      </c>
      <c r="R30" s="538"/>
      <c r="S30" s="538"/>
    </row>
    <row r="31" spans="2:19" ht="15" customHeight="1" x14ac:dyDescent="0.25">
      <c r="B31" s="515" t="s">
        <v>831</v>
      </c>
      <c r="C31" s="515"/>
      <c r="D31" s="515"/>
      <c r="E31" s="515"/>
      <c r="F31" s="515"/>
      <c r="G31" s="515"/>
      <c r="H31" s="362" t="s">
        <v>210</v>
      </c>
      <c r="I31" s="537" t="s">
        <v>221</v>
      </c>
      <c r="J31" s="537"/>
      <c r="K31" s="537"/>
      <c r="L31" s="537"/>
      <c r="M31" s="516" t="s">
        <v>504</v>
      </c>
      <c r="N31" s="516"/>
      <c r="O31" s="362" t="s">
        <v>822</v>
      </c>
      <c r="P31" s="363">
        <v>67200</v>
      </c>
      <c r="Q31" s="538">
        <v>67200</v>
      </c>
      <c r="R31" s="538"/>
      <c r="S31" s="538"/>
    </row>
    <row r="32" spans="2:19" ht="90.75" customHeight="1" x14ac:dyDescent="0.25">
      <c r="B32" s="515" t="s">
        <v>832</v>
      </c>
      <c r="C32" s="515"/>
      <c r="D32" s="515"/>
      <c r="E32" s="515"/>
      <c r="F32" s="515"/>
      <c r="G32" s="515"/>
      <c r="H32" s="362" t="s">
        <v>210</v>
      </c>
      <c r="I32" s="537" t="s">
        <v>221</v>
      </c>
      <c r="J32" s="537"/>
      <c r="K32" s="537"/>
      <c r="L32" s="537"/>
      <c r="M32" s="516" t="s">
        <v>505</v>
      </c>
      <c r="N32" s="516"/>
      <c r="O32" s="364"/>
      <c r="P32" s="363">
        <v>9323.44</v>
      </c>
      <c r="Q32" s="538">
        <v>9673.0400000000009</v>
      </c>
      <c r="R32" s="538"/>
      <c r="S32" s="538"/>
    </row>
    <row r="33" spans="2:19" ht="34.5" customHeight="1" x14ac:dyDescent="0.25">
      <c r="B33" s="515" t="s">
        <v>830</v>
      </c>
      <c r="C33" s="515"/>
      <c r="D33" s="515"/>
      <c r="E33" s="515"/>
      <c r="F33" s="515"/>
      <c r="G33" s="515"/>
      <c r="H33" s="362" t="s">
        <v>210</v>
      </c>
      <c r="I33" s="537" t="s">
        <v>221</v>
      </c>
      <c r="J33" s="537"/>
      <c r="K33" s="537"/>
      <c r="L33" s="537"/>
      <c r="M33" s="516" t="s">
        <v>505</v>
      </c>
      <c r="N33" s="516"/>
      <c r="O33" s="362" t="s">
        <v>739</v>
      </c>
      <c r="P33" s="363">
        <v>9323.44</v>
      </c>
      <c r="Q33" s="538">
        <v>9673.0400000000009</v>
      </c>
      <c r="R33" s="538"/>
      <c r="S33" s="538"/>
    </row>
    <row r="34" spans="2:19" ht="15" customHeight="1" x14ac:dyDescent="0.25">
      <c r="B34" s="515" t="s">
        <v>229</v>
      </c>
      <c r="C34" s="515"/>
      <c r="D34" s="515"/>
      <c r="E34" s="515"/>
      <c r="F34" s="515"/>
      <c r="G34" s="515"/>
      <c r="H34" s="362" t="s">
        <v>213</v>
      </c>
      <c r="I34" s="516"/>
      <c r="J34" s="516"/>
      <c r="K34" s="516"/>
      <c r="L34" s="516"/>
      <c r="M34" s="516"/>
      <c r="N34" s="516"/>
      <c r="O34" s="362"/>
      <c r="P34" s="363">
        <v>1144469.6200000001</v>
      </c>
      <c r="Q34" s="538">
        <v>1247681.01</v>
      </c>
      <c r="R34" s="538"/>
      <c r="S34" s="538"/>
    </row>
    <row r="35" spans="2:19" ht="15" customHeight="1" x14ac:dyDescent="0.25">
      <c r="B35" s="515" t="s">
        <v>230</v>
      </c>
      <c r="C35" s="515"/>
      <c r="D35" s="515"/>
      <c r="E35" s="515"/>
      <c r="F35" s="515"/>
      <c r="G35" s="515"/>
      <c r="H35" s="362" t="s">
        <v>213</v>
      </c>
      <c r="I35" s="537" t="s">
        <v>215</v>
      </c>
      <c r="J35" s="537"/>
      <c r="K35" s="537"/>
      <c r="L35" s="537"/>
      <c r="M35" s="516"/>
      <c r="N35" s="516"/>
      <c r="O35" s="362"/>
      <c r="P35" s="363">
        <v>1144469.6200000001</v>
      </c>
      <c r="Q35" s="538">
        <v>1247681.01</v>
      </c>
      <c r="R35" s="538"/>
      <c r="S35" s="538"/>
    </row>
    <row r="36" spans="2:19" ht="15" customHeight="1" x14ac:dyDescent="0.25">
      <c r="B36" s="515" t="s">
        <v>839</v>
      </c>
      <c r="C36" s="515"/>
      <c r="D36" s="515"/>
      <c r="E36" s="515"/>
      <c r="F36" s="515"/>
      <c r="G36" s="515"/>
      <c r="H36" s="362" t="s">
        <v>213</v>
      </c>
      <c r="I36" s="537" t="s">
        <v>215</v>
      </c>
      <c r="J36" s="537"/>
      <c r="K36" s="537"/>
      <c r="L36" s="537"/>
      <c r="M36" s="516" t="s">
        <v>840</v>
      </c>
      <c r="N36" s="516"/>
      <c r="O36" s="362"/>
      <c r="P36" s="363">
        <v>1144469.6200000001</v>
      </c>
      <c r="Q36" s="538">
        <v>1247681.01</v>
      </c>
      <c r="R36" s="538"/>
      <c r="S36" s="538"/>
    </row>
    <row r="37" spans="2:19" ht="23.25" customHeight="1" x14ac:dyDescent="0.25">
      <c r="B37" s="515" t="s">
        <v>841</v>
      </c>
      <c r="C37" s="515"/>
      <c r="D37" s="515"/>
      <c r="E37" s="515"/>
      <c r="F37" s="515"/>
      <c r="G37" s="515"/>
      <c r="H37" s="362" t="s">
        <v>213</v>
      </c>
      <c r="I37" s="537" t="s">
        <v>215</v>
      </c>
      <c r="J37" s="537"/>
      <c r="K37" s="537"/>
      <c r="L37" s="537"/>
      <c r="M37" s="516" t="s">
        <v>842</v>
      </c>
      <c r="N37" s="516"/>
      <c r="O37" s="362"/>
      <c r="P37" s="363">
        <v>1144469.6200000001</v>
      </c>
      <c r="Q37" s="538">
        <v>1247681.01</v>
      </c>
      <c r="R37" s="538"/>
      <c r="S37" s="538"/>
    </row>
    <row r="38" spans="2:19" ht="45.75" customHeight="1" x14ac:dyDescent="0.25">
      <c r="B38" s="515" t="s">
        <v>1028</v>
      </c>
      <c r="C38" s="515"/>
      <c r="D38" s="515"/>
      <c r="E38" s="515"/>
      <c r="F38" s="515"/>
      <c r="G38" s="515"/>
      <c r="H38" s="362" t="s">
        <v>213</v>
      </c>
      <c r="I38" s="537" t="s">
        <v>215</v>
      </c>
      <c r="J38" s="537"/>
      <c r="K38" s="537"/>
      <c r="L38" s="537"/>
      <c r="M38" s="516" t="s">
        <v>1029</v>
      </c>
      <c r="N38" s="516"/>
      <c r="O38" s="364"/>
      <c r="P38" s="363">
        <v>1144469.6200000001</v>
      </c>
      <c r="Q38" s="538">
        <v>1247681.01</v>
      </c>
      <c r="R38" s="538"/>
      <c r="S38" s="538"/>
    </row>
    <row r="39" spans="2:19" ht="15" customHeight="1" x14ac:dyDescent="0.25">
      <c r="B39" s="515" t="s">
        <v>1030</v>
      </c>
      <c r="C39" s="515"/>
      <c r="D39" s="515"/>
      <c r="E39" s="515"/>
      <c r="F39" s="515"/>
      <c r="G39" s="515"/>
      <c r="H39" s="362" t="s">
        <v>213</v>
      </c>
      <c r="I39" s="537" t="s">
        <v>215</v>
      </c>
      <c r="J39" s="537"/>
      <c r="K39" s="537"/>
      <c r="L39" s="537"/>
      <c r="M39" s="516" t="s">
        <v>1029</v>
      </c>
      <c r="N39" s="516"/>
      <c r="O39" s="362" t="s">
        <v>1031</v>
      </c>
      <c r="P39" s="363">
        <v>1144469.6200000001</v>
      </c>
      <c r="Q39" s="538">
        <v>1247681.01</v>
      </c>
      <c r="R39" s="538"/>
      <c r="S39" s="538"/>
    </row>
    <row r="40" spans="2:19" ht="15" customHeight="1" x14ac:dyDescent="0.25">
      <c r="B40" s="515" t="s">
        <v>253</v>
      </c>
      <c r="C40" s="515"/>
      <c r="D40" s="515"/>
      <c r="E40" s="515"/>
      <c r="F40" s="515"/>
      <c r="G40" s="515"/>
      <c r="H40" s="362" t="s">
        <v>223</v>
      </c>
      <c r="I40" s="516"/>
      <c r="J40" s="516"/>
      <c r="K40" s="516"/>
      <c r="L40" s="516"/>
      <c r="M40" s="516"/>
      <c r="N40" s="516"/>
      <c r="O40" s="362"/>
      <c r="P40" s="363">
        <v>16037024.720000001</v>
      </c>
      <c r="Q40" s="538">
        <v>17538847.18</v>
      </c>
      <c r="R40" s="538"/>
      <c r="S40" s="538"/>
    </row>
    <row r="41" spans="2:19" ht="15" customHeight="1" x14ac:dyDescent="0.25">
      <c r="B41" s="515" t="s">
        <v>255</v>
      </c>
      <c r="C41" s="515"/>
      <c r="D41" s="515"/>
      <c r="E41" s="515"/>
      <c r="F41" s="515"/>
      <c r="G41" s="515"/>
      <c r="H41" s="362" t="s">
        <v>223</v>
      </c>
      <c r="I41" s="537" t="s">
        <v>213</v>
      </c>
      <c r="J41" s="537"/>
      <c r="K41" s="537"/>
      <c r="L41" s="537"/>
      <c r="M41" s="516"/>
      <c r="N41" s="516"/>
      <c r="O41" s="362"/>
      <c r="P41" s="363">
        <v>16037024.720000001</v>
      </c>
      <c r="Q41" s="538">
        <v>17538847.18</v>
      </c>
      <c r="R41" s="538"/>
      <c r="S41" s="538"/>
    </row>
    <row r="42" spans="2:19" ht="23.25" customHeight="1" x14ac:dyDescent="0.25">
      <c r="B42" s="515" t="s">
        <v>833</v>
      </c>
      <c r="C42" s="515"/>
      <c r="D42" s="515"/>
      <c r="E42" s="515"/>
      <c r="F42" s="515"/>
      <c r="G42" s="515"/>
      <c r="H42" s="362" t="s">
        <v>223</v>
      </c>
      <c r="I42" s="537" t="s">
        <v>213</v>
      </c>
      <c r="J42" s="537"/>
      <c r="K42" s="537"/>
      <c r="L42" s="537"/>
      <c r="M42" s="516" t="s">
        <v>834</v>
      </c>
      <c r="N42" s="516"/>
      <c r="O42" s="362"/>
      <c r="P42" s="363">
        <v>489280.68</v>
      </c>
      <c r="Q42" s="538">
        <v>555974.53</v>
      </c>
      <c r="R42" s="538"/>
      <c r="S42" s="538"/>
    </row>
    <row r="43" spans="2:19" ht="23.25" customHeight="1" x14ac:dyDescent="0.25">
      <c r="B43" s="515" t="s">
        <v>835</v>
      </c>
      <c r="C43" s="515"/>
      <c r="D43" s="515"/>
      <c r="E43" s="515"/>
      <c r="F43" s="515"/>
      <c r="G43" s="515"/>
      <c r="H43" s="362" t="s">
        <v>223</v>
      </c>
      <c r="I43" s="537" t="s">
        <v>213</v>
      </c>
      <c r="J43" s="537"/>
      <c r="K43" s="537"/>
      <c r="L43" s="537"/>
      <c r="M43" s="516" t="s">
        <v>836</v>
      </c>
      <c r="N43" s="516"/>
      <c r="O43" s="362"/>
      <c r="P43" s="363">
        <v>489280.68</v>
      </c>
      <c r="Q43" s="538">
        <v>555974.53</v>
      </c>
      <c r="R43" s="538"/>
      <c r="S43" s="538"/>
    </row>
    <row r="44" spans="2:19" ht="102" customHeight="1" x14ac:dyDescent="0.25">
      <c r="B44" s="515" t="s">
        <v>506</v>
      </c>
      <c r="C44" s="515"/>
      <c r="D44" s="515"/>
      <c r="E44" s="515"/>
      <c r="F44" s="515"/>
      <c r="G44" s="515"/>
      <c r="H44" s="362" t="s">
        <v>223</v>
      </c>
      <c r="I44" s="537" t="s">
        <v>213</v>
      </c>
      <c r="J44" s="537"/>
      <c r="K44" s="537"/>
      <c r="L44" s="537"/>
      <c r="M44" s="516" t="s">
        <v>507</v>
      </c>
      <c r="N44" s="516"/>
      <c r="O44" s="364"/>
      <c r="P44" s="363">
        <v>489280.68</v>
      </c>
      <c r="Q44" s="538">
        <v>555974.53</v>
      </c>
      <c r="R44" s="538"/>
      <c r="S44" s="538"/>
    </row>
    <row r="45" spans="2:19" ht="45.75" customHeight="1" x14ac:dyDescent="0.25">
      <c r="B45" s="515" t="s">
        <v>837</v>
      </c>
      <c r="C45" s="515"/>
      <c r="D45" s="515"/>
      <c r="E45" s="515"/>
      <c r="F45" s="515"/>
      <c r="G45" s="515"/>
      <c r="H45" s="362" t="s">
        <v>223</v>
      </c>
      <c r="I45" s="537" t="s">
        <v>213</v>
      </c>
      <c r="J45" s="537"/>
      <c r="K45" s="537"/>
      <c r="L45" s="537"/>
      <c r="M45" s="516" t="s">
        <v>507</v>
      </c>
      <c r="N45" s="516"/>
      <c r="O45" s="362" t="s">
        <v>838</v>
      </c>
      <c r="P45" s="363">
        <v>489280.68</v>
      </c>
      <c r="Q45" s="538">
        <v>555974.53</v>
      </c>
      <c r="R45" s="538"/>
      <c r="S45" s="538"/>
    </row>
    <row r="46" spans="2:19" ht="15" customHeight="1" x14ac:dyDescent="0.25">
      <c r="B46" s="515" t="s">
        <v>839</v>
      </c>
      <c r="C46" s="515"/>
      <c r="D46" s="515"/>
      <c r="E46" s="515"/>
      <c r="F46" s="515"/>
      <c r="G46" s="515"/>
      <c r="H46" s="362" t="s">
        <v>223</v>
      </c>
      <c r="I46" s="537" t="s">
        <v>213</v>
      </c>
      <c r="J46" s="537"/>
      <c r="K46" s="537"/>
      <c r="L46" s="537"/>
      <c r="M46" s="516" t="s">
        <v>840</v>
      </c>
      <c r="N46" s="516"/>
      <c r="O46" s="362"/>
      <c r="P46" s="363">
        <v>15547744.039999999</v>
      </c>
      <c r="Q46" s="538">
        <v>16982872.649999999</v>
      </c>
      <c r="R46" s="538"/>
      <c r="S46" s="538"/>
    </row>
    <row r="47" spans="2:19" ht="23.25" customHeight="1" x14ac:dyDescent="0.25">
      <c r="B47" s="515" t="s">
        <v>841</v>
      </c>
      <c r="C47" s="515"/>
      <c r="D47" s="515"/>
      <c r="E47" s="515"/>
      <c r="F47" s="515"/>
      <c r="G47" s="515"/>
      <c r="H47" s="362" t="s">
        <v>223</v>
      </c>
      <c r="I47" s="537" t="s">
        <v>213</v>
      </c>
      <c r="J47" s="537"/>
      <c r="K47" s="537"/>
      <c r="L47" s="537"/>
      <c r="M47" s="516" t="s">
        <v>842</v>
      </c>
      <c r="N47" s="516"/>
      <c r="O47" s="362"/>
      <c r="P47" s="363">
        <v>15547744.039999999</v>
      </c>
      <c r="Q47" s="538">
        <v>16982872.649999999</v>
      </c>
      <c r="R47" s="538"/>
      <c r="S47" s="538"/>
    </row>
    <row r="48" spans="2:19" ht="57" customHeight="1" x14ac:dyDescent="0.25">
      <c r="B48" s="515" t="s">
        <v>508</v>
      </c>
      <c r="C48" s="515"/>
      <c r="D48" s="515"/>
      <c r="E48" s="515"/>
      <c r="F48" s="515"/>
      <c r="G48" s="515"/>
      <c r="H48" s="362" t="s">
        <v>223</v>
      </c>
      <c r="I48" s="537" t="s">
        <v>213</v>
      </c>
      <c r="J48" s="537"/>
      <c r="K48" s="537"/>
      <c r="L48" s="537"/>
      <c r="M48" s="516" t="s">
        <v>509</v>
      </c>
      <c r="N48" s="516"/>
      <c r="O48" s="364"/>
      <c r="P48" s="363">
        <v>15547744.039999999</v>
      </c>
      <c r="Q48" s="538">
        <v>16982872.649999999</v>
      </c>
      <c r="R48" s="538"/>
      <c r="S48" s="538"/>
    </row>
    <row r="49" spans="2:19" ht="45.75" customHeight="1" x14ac:dyDescent="0.25">
      <c r="B49" s="515" t="s">
        <v>837</v>
      </c>
      <c r="C49" s="515"/>
      <c r="D49" s="515"/>
      <c r="E49" s="515"/>
      <c r="F49" s="515"/>
      <c r="G49" s="515"/>
      <c r="H49" s="362" t="s">
        <v>223</v>
      </c>
      <c r="I49" s="537" t="s">
        <v>213</v>
      </c>
      <c r="J49" s="537"/>
      <c r="K49" s="537"/>
      <c r="L49" s="537"/>
      <c r="M49" s="516" t="s">
        <v>509</v>
      </c>
      <c r="N49" s="516"/>
      <c r="O49" s="362" t="s">
        <v>838</v>
      </c>
      <c r="P49" s="363">
        <v>15547744.039999999</v>
      </c>
      <c r="Q49" s="538">
        <v>16982872.649999999</v>
      </c>
      <c r="R49" s="538"/>
      <c r="S49" s="538"/>
    </row>
    <row r="50" spans="2:19" ht="15" customHeight="1" x14ac:dyDescent="0.25">
      <c r="B50" s="515" t="s">
        <v>269</v>
      </c>
      <c r="C50" s="515"/>
      <c r="D50" s="515"/>
      <c r="E50" s="515"/>
      <c r="F50" s="515"/>
      <c r="G50" s="515"/>
      <c r="H50" s="362" t="s">
        <v>243</v>
      </c>
      <c r="I50" s="516"/>
      <c r="J50" s="516"/>
      <c r="K50" s="516"/>
      <c r="L50" s="516"/>
      <c r="M50" s="516"/>
      <c r="N50" s="516"/>
      <c r="O50" s="362"/>
      <c r="P50" s="363">
        <v>1000000</v>
      </c>
      <c r="Q50" s="538">
        <v>1000000</v>
      </c>
      <c r="R50" s="538"/>
      <c r="S50" s="538"/>
    </row>
    <row r="51" spans="2:19" ht="15" customHeight="1" x14ac:dyDescent="0.25">
      <c r="B51" s="515" t="s">
        <v>271</v>
      </c>
      <c r="C51" s="515"/>
      <c r="D51" s="515"/>
      <c r="E51" s="515"/>
      <c r="F51" s="515"/>
      <c r="G51" s="515"/>
      <c r="H51" s="362" t="s">
        <v>243</v>
      </c>
      <c r="I51" s="537" t="s">
        <v>215</v>
      </c>
      <c r="J51" s="537"/>
      <c r="K51" s="537"/>
      <c r="L51" s="537"/>
      <c r="M51" s="516"/>
      <c r="N51" s="516"/>
      <c r="O51" s="362"/>
      <c r="P51" s="363">
        <v>1000000</v>
      </c>
      <c r="Q51" s="538">
        <v>1000000</v>
      </c>
      <c r="R51" s="538"/>
      <c r="S51" s="538"/>
    </row>
    <row r="52" spans="2:19" ht="15" customHeight="1" x14ac:dyDescent="0.25">
      <c r="B52" s="515" t="s">
        <v>839</v>
      </c>
      <c r="C52" s="515"/>
      <c r="D52" s="515"/>
      <c r="E52" s="515"/>
      <c r="F52" s="515"/>
      <c r="G52" s="515"/>
      <c r="H52" s="362" t="s">
        <v>243</v>
      </c>
      <c r="I52" s="537" t="s">
        <v>215</v>
      </c>
      <c r="J52" s="537"/>
      <c r="K52" s="537"/>
      <c r="L52" s="537"/>
      <c r="M52" s="516" t="s">
        <v>840</v>
      </c>
      <c r="N52" s="516"/>
      <c r="O52" s="362"/>
      <c r="P52" s="363">
        <v>1000000</v>
      </c>
      <c r="Q52" s="538">
        <v>1000000</v>
      </c>
      <c r="R52" s="538"/>
      <c r="S52" s="538"/>
    </row>
    <row r="53" spans="2:19" ht="23.25" customHeight="1" x14ac:dyDescent="0.25">
      <c r="B53" s="515" t="s">
        <v>841</v>
      </c>
      <c r="C53" s="515"/>
      <c r="D53" s="515"/>
      <c r="E53" s="515"/>
      <c r="F53" s="515"/>
      <c r="G53" s="515"/>
      <c r="H53" s="362" t="s">
        <v>243</v>
      </c>
      <c r="I53" s="537" t="s">
        <v>215</v>
      </c>
      <c r="J53" s="537"/>
      <c r="K53" s="537"/>
      <c r="L53" s="537"/>
      <c r="M53" s="516" t="s">
        <v>842</v>
      </c>
      <c r="N53" s="516"/>
      <c r="O53" s="362"/>
      <c r="P53" s="363">
        <v>1000000</v>
      </c>
      <c r="Q53" s="538">
        <v>1000000</v>
      </c>
      <c r="R53" s="538"/>
      <c r="S53" s="538"/>
    </row>
    <row r="54" spans="2:19" ht="34.5" customHeight="1" x14ac:dyDescent="0.25">
      <c r="B54" s="515" t="s">
        <v>512</v>
      </c>
      <c r="C54" s="515"/>
      <c r="D54" s="515"/>
      <c r="E54" s="515"/>
      <c r="F54" s="515"/>
      <c r="G54" s="515"/>
      <c r="H54" s="362" t="s">
        <v>243</v>
      </c>
      <c r="I54" s="537" t="s">
        <v>215</v>
      </c>
      <c r="J54" s="537"/>
      <c r="K54" s="537"/>
      <c r="L54" s="537"/>
      <c r="M54" s="516" t="s">
        <v>513</v>
      </c>
      <c r="N54" s="516"/>
      <c r="O54" s="364"/>
      <c r="P54" s="363">
        <v>1000000</v>
      </c>
      <c r="Q54" s="538">
        <v>1000000</v>
      </c>
      <c r="R54" s="538"/>
      <c r="S54" s="538"/>
    </row>
    <row r="55" spans="2:19" ht="23.25" customHeight="1" x14ac:dyDescent="0.25">
      <c r="B55" s="515" t="s">
        <v>1006</v>
      </c>
      <c r="C55" s="515"/>
      <c r="D55" s="515"/>
      <c r="E55" s="515"/>
      <c r="F55" s="515"/>
      <c r="G55" s="515"/>
      <c r="H55" s="362" t="s">
        <v>243</v>
      </c>
      <c r="I55" s="537" t="s">
        <v>215</v>
      </c>
      <c r="J55" s="537"/>
      <c r="K55" s="537"/>
      <c r="L55" s="537"/>
      <c r="M55" s="516" t="s">
        <v>513</v>
      </c>
      <c r="N55" s="516"/>
      <c r="O55" s="362" t="s">
        <v>732</v>
      </c>
      <c r="P55" s="363">
        <v>1000000</v>
      </c>
      <c r="Q55" s="538">
        <v>1000000</v>
      </c>
      <c r="R55" s="538"/>
      <c r="S55" s="538"/>
    </row>
    <row r="56" spans="2:19" ht="34.5" customHeight="1" x14ac:dyDescent="0.25">
      <c r="B56" s="515" t="s">
        <v>850</v>
      </c>
      <c r="C56" s="515"/>
      <c r="D56" s="515"/>
      <c r="E56" s="515"/>
      <c r="F56" s="515"/>
      <c r="G56" s="515"/>
      <c r="H56" s="362" t="s">
        <v>236</v>
      </c>
      <c r="I56" s="516"/>
      <c r="J56" s="516"/>
      <c r="K56" s="516"/>
      <c r="L56" s="516"/>
      <c r="M56" s="516"/>
      <c r="N56" s="516"/>
      <c r="O56" s="362"/>
      <c r="P56" s="363">
        <v>7196726</v>
      </c>
      <c r="Q56" s="538">
        <v>7484584</v>
      </c>
      <c r="R56" s="538"/>
      <c r="S56" s="538"/>
    </row>
    <row r="57" spans="2:19" ht="34.5" customHeight="1" x14ac:dyDescent="0.25">
      <c r="B57" s="515" t="s">
        <v>277</v>
      </c>
      <c r="C57" s="515"/>
      <c r="D57" s="515"/>
      <c r="E57" s="515"/>
      <c r="F57" s="515"/>
      <c r="G57" s="515"/>
      <c r="H57" s="362" t="s">
        <v>236</v>
      </c>
      <c r="I57" s="537" t="s">
        <v>210</v>
      </c>
      <c r="J57" s="537"/>
      <c r="K57" s="537"/>
      <c r="L57" s="537"/>
      <c r="M57" s="516"/>
      <c r="N57" s="516"/>
      <c r="O57" s="362"/>
      <c r="P57" s="363">
        <v>7196726</v>
      </c>
      <c r="Q57" s="538">
        <v>7484584</v>
      </c>
      <c r="R57" s="538"/>
      <c r="S57" s="538"/>
    </row>
    <row r="58" spans="2:19" ht="23.25" customHeight="1" x14ac:dyDescent="0.25">
      <c r="B58" s="515" t="s">
        <v>824</v>
      </c>
      <c r="C58" s="515"/>
      <c r="D58" s="515"/>
      <c r="E58" s="515"/>
      <c r="F58" s="515"/>
      <c r="G58" s="515"/>
      <c r="H58" s="362" t="s">
        <v>236</v>
      </c>
      <c r="I58" s="537" t="s">
        <v>210</v>
      </c>
      <c r="J58" s="537"/>
      <c r="K58" s="537"/>
      <c r="L58" s="537"/>
      <c r="M58" s="516" t="s">
        <v>825</v>
      </c>
      <c r="N58" s="516"/>
      <c r="O58" s="362"/>
      <c r="P58" s="363">
        <v>7196726</v>
      </c>
      <c r="Q58" s="538">
        <v>7484584</v>
      </c>
      <c r="R58" s="538"/>
      <c r="S58" s="538"/>
    </row>
    <row r="59" spans="2:19" ht="45.75" customHeight="1" x14ac:dyDescent="0.25">
      <c r="B59" s="515" t="s">
        <v>851</v>
      </c>
      <c r="C59" s="515"/>
      <c r="D59" s="515"/>
      <c r="E59" s="515"/>
      <c r="F59" s="515"/>
      <c r="G59" s="515"/>
      <c r="H59" s="362" t="s">
        <v>236</v>
      </c>
      <c r="I59" s="537" t="s">
        <v>210</v>
      </c>
      <c r="J59" s="537"/>
      <c r="K59" s="537"/>
      <c r="L59" s="537"/>
      <c r="M59" s="516" t="s">
        <v>852</v>
      </c>
      <c r="N59" s="516"/>
      <c r="O59" s="362"/>
      <c r="P59" s="363">
        <v>7196726</v>
      </c>
      <c r="Q59" s="538">
        <v>7484584</v>
      </c>
      <c r="R59" s="538"/>
      <c r="S59" s="538"/>
    </row>
    <row r="60" spans="2:19" ht="79.5" customHeight="1" x14ac:dyDescent="0.25">
      <c r="B60" s="515" t="s">
        <v>853</v>
      </c>
      <c r="C60" s="515"/>
      <c r="D60" s="515"/>
      <c r="E60" s="515"/>
      <c r="F60" s="515"/>
      <c r="G60" s="515"/>
      <c r="H60" s="362" t="s">
        <v>236</v>
      </c>
      <c r="I60" s="537" t="s">
        <v>210</v>
      </c>
      <c r="J60" s="537"/>
      <c r="K60" s="537"/>
      <c r="L60" s="537"/>
      <c r="M60" s="516" t="s">
        <v>514</v>
      </c>
      <c r="N60" s="516"/>
      <c r="O60" s="364"/>
      <c r="P60" s="363">
        <v>7196726</v>
      </c>
      <c r="Q60" s="538">
        <v>7484584</v>
      </c>
      <c r="R60" s="538"/>
      <c r="S60" s="538"/>
    </row>
    <row r="61" spans="2:19" ht="15" customHeight="1" x14ac:dyDescent="0.25">
      <c r="B61" s="515" t="s">
        <v>854</v>
      </c>
      <c r="C61" s="515"/>
      <c r="D61" s="515"/>
      <c r="E61" s="515"/>
      <c r="F61" s="515"/>
      <c r="G61" s="515"/>
      <c r="H61" s="362" t="s">
        <v>236</v>
      </c>
      <c r="I61" s="537" t="s">
        <v>210</v>
      </c>
      <c r="J61" s="537"/>
      <c r="K61" s="537"/>
      <c r="L61" s="537"/>
      <c r="M61" s="516" t="s">
        <v>514</v>
      </c>
      <c r="N61" s="516"/>
      <c r="O61" s="362" t="s">
        <v>855</v>
      </c>
      <c r="P61" s="363">
        <v>7196726</v>
      </c>
      <c r="Q61" s="538">
        <v>7484584</v>
      </c>
      <c r="R61" s="538"/>
      <c r="S61" s="538"/>
    </row>
    <row r="62" spans="2:19" ht="23.25" customHeight="1" x14ac:dyDescent="0.25">
      <c r="B62" s="539" t="s">
        <v>2</v>
      </c>
      <c r="C62" s="539"/>
      <c r="D62" s="539"/>
      <c r="E62" s="539"/>
      <c r="F62" s="539"/>
      <c r="G62" s="539"/>
      <c r="H62" s="360"/>
      <c r="I62" s="540"/>
      <c r="J62" s="540"/>
      <c r="K62" s="540"/>
      <c r="L62" s="540"/>
      <c r="M62" s="540"/>
      <c r="N62" s="540"/>
      <c r="O62" s="360"/>
      <c r="P62" s="361">
        <v>1142038104.1800001</v>
      </c>
      <c r="Q62" s="541">
        <v>1185913140.26</v>
      </c>
      <c r="R62" s="541"/>
      <c r="S62" s="541"/>
    </row>
    <row r="63" spans="2:19" ht="15" customHeight="1" x14ac:dyDescent="0.25">
      <c r="B63" s="515" t="s">
        <v>823</v>
      </c>
      <c r="C63" s="515"/>
      <c r="D63" s="515"/>
      <c r="E63" s="515"/>
      <c r="F63" s="515"/>
      <c r="G63" s="515"/>
      <c r="H63" s="362" t="s">
        <v>210</v>
      </c>
      <c r="I63" s="516"/>
      <c r="J63" s="516"/>
      <c r="K63" s="516"/>
      <c r="L63" s="516"/>
      <c r="M63" s="516"/>
      <c r="N63" s="516"/>
      <c r="O63" s="362"/>
      <c r="P63" s="363">
        <v>77376877.909999996</v>
      </c>
      <c r="Q63" s="538">
        <v>79314148.560000002</v>
      </c>
      <c r="R63" s="538"/>
      <c r="S63" s="538"/>
    </row>
    <row r="64" spans="2:19" ht="45.75" customHeight="1" x14ac:dyDescent="0.25">
      <c r="B64" s="515" t="s">
        <v>856</v>
      </c>
      <c r="C64" s="515"/>
      <c r="D64" s="515"/>
      <c r="E64" s="515"/>
      <c r="F64" s="515"/>
      <c r="G64" s="515"/>
      <c r="H64" s="362" t="s">
        <v>210</v>
      </c>
      <c r="I64" s="537" t="s">
        <v>217</v>
      </c>
      <c r="J64" s="537"/>
      <c r="K64" s="537"/>
      <c r="L64" s="537"/>
      <c r="M64" s="516"/>
      <c r="N64" s="516"/>
      <c r="O64" s="362"/>
      <c r="P64" s="363">
        <v>43948592</v>
      </c>
      <c r="Q64" s="538">
        <v>45503934</v>
      </c>
      <c r="R64" s="538"/>
      <c r="S64" s="538"/>
    </row>
    <row r="65" spans="2:19" ht="34.5" customHeight="1" x14ac:dyDescent="0.25">
      <c r="B65" s="515" t="s">
        <v>857</v>
      </c>
      <c r="C65" s="515"/>
      <c r="D65" s="515"/>
      <c r="E65" s="515"/>
      <c r="F65" s="515"/>
      <c r="G65" s="515"/>
      <c r="H65" s="362" t="s">
        <v>210</v>
      </c>
      <c r="I65" s="537" t="s">
        <v>217</v>
      </c>
      <c r="J65" s="537"/>
      <c r="K65" s="537"/>
      <c r="L65" s="537"/>
      <c r="M65" s="516" t="s">
        <v>858</v>
      </c>
      <c r="N65" s="516"/>
      <c r="O65" s="362"/>
      <c r="P65" s="363">
        <v>5065000</v>
      </c>
      <c r="Q65" s="538">
        <v>5065000</v>
      </c>
      <c r="R65" s="538"/>
      <c r="S65" s="538"/>
    </row>
    <row r="66" spans="2:19" ht="34.5" customHeight="1" x14ac:dyDescent="0.25">
      <c r="B66" s="515" t="s">
        <v>859</v>
      </c>
      <c r="C66" s="515"/>
      <c r="D66" s="515"/>
      <c r="E66" s="515"/>
      <c r="F66" s="515"/>
      <c r="G66" s="515"/>
      <c r="H66" s="362" t="s">
        <v>210</v>
      </c>
      <c r="I66" s="537" t="s">
        <v>217</v>
      </c>
      <c r="J66" s="537"/>
      <c r="K66" s="537"/>
      <c r="L66" s="537"/>
      <c r="M66" s="516" t="s">
        <v>860</v>
      </c>
      <c r="N66" s="516"/>
      <c r="O66" s="362"/>
      <c r="P66" s="363">
        <v>5065000</v>
      </c>
      <c r="Q66" s="538">
        <v>5065000</v>
      </c>
      <c r="R66" s="538"/>
      <c r="S66" s="538"/>
    </row>
    <row r="67" spans="2:19" ht="57" customHeight="1" x14ac:dyDescent="0.25">
      <c r="B67" s="515" t="s">
        <v>699</v>
      </c>
      <c r="C67" s="515"/>
      <c r="D67" s="515"/>
      <c r="E67" s="515"/>
      <c r="F67" s="515"/>
      <c r="G67" s="515"/>
      <c r="H67" s="362" t="s">
        <v>210</v>
      </c>
      <c r="I67" s="537" t="s">
        <v>217</v>
      </c>
      <c r="J67" s="537"/>
      <c r="K67" s="537"/>
      <c r="L67" s="537"/>
      <c r="M67" s="516" t="s">
        <v>515</v>
      </c>
      <c r="N67" s="516"/>
      <c r="O67" s="364"/>
      <c r="P67" s="363">
        <v>5065000</v>
      </c>
      <c r="Q67" s="538">
        <v>5065000</v>
      </c>
      <c r="R67" s="538"/>
      <c r="S67" s="538"/>
    </row>
    <row r="68" spans="2:19" ht="34.5" customHeight="1" x14ac:dyDescent="0.25">
      <c r="B68" s="515" t="s">
        <v>830</v>
      </c>
      <c r="C68" s="515"/>
      <c r="D68" s="515"/>
      <c r="E68" s="515"/>
      <c r="F68" s="515"/>
      <c r="G68" s="515"/>
      <c r="H68" s="362" t="s">
        <v>210</v>
      </c>
      <c r="I68" s="537" t="s">
        <v>217</v>
      </c>
      <c r="J68" s="537"/>
      <c r="K68" s="537"/>
      <c r="L68" s="537"/>
      <c r="M68" s="516" t="s">
        <v>515</v>
      </c>
      <c r="N68" s="516"/>
      <c r="O68" s="362" t="s">
        <v>739</v>
      </c>
      <c r="P68" s="363">
        <v>5065000</v>
      </c>
      <c r="Q68" s="538">
        <v>5065000</v>
      </c>
      <c r="R68" s="538"/>
      <c r="S68" s="538"/>
    </row>
    <row r="69" spans="2:19" ht="15" customHeight="1" x14ac:dyDescent="0.25">
      <c r="B69" s="515" t="s">
        <v>839</v>
      </c>
      <c r="C69" s="515"/>
      <c r="D69" s="515"/>
      <c r="E69" s="515"/>
      <c r="F69" s="515"/>
      <c r="G69" s="515"/>
      <c r="H69" s="362" t="s">
        <v>210</v>
      </c>
      <c r="I69" s="537" t="s">
        <v>217</v>
      </c>
      <c r="J69" s="537"/>
      <c r="K69" s="537"/>
      <c r="L69" s="537"/>
      <c r="M69" s="516" t="s">
        <v>840</v>
      </c>
      <c r="N69" s="516"/>
      <c r="O69" s="362"/>
      <c r="P69" s="363">
        <v>38883592</v>
      </c>
      <c r="Q69" s="538">
        <v>40438934</v>
      </c>
      <c r="R69" s="538"/>
      <c r="S69" s="538"/>
    </row>
    <row r="70" spans="2:19" ht="23.25" customHeight="1" x14ac:dyDescent="0.25">
      <c r="B70" s="515" t="s">
        <v>841</v>
      </c>
      <c r="C70" s="515"/>
      <c r="D70" s="515"/>
      <c r="E70" s="515"/>
      <c r="F70" s="515"/>
      <c r="G70" s="515"/>
      <c r="H70" s="362" t="s">
        <v>210</v>
      </c>
      <c r="I70" s="537" t="s">
        <v>217</v>
      </c>
      <c r="J70" s="537"/>
      <c r="K70" s="537"/>
      <c r="L70" s="537"/>
      <c r="M70" s="516" t="s">
        <v>842</v>
      </c>
      <c r="N70" s="516"/>
      <c r="O70" s="362"/>
      <c r="P70" s="363">
        <v>38883592</v>
      </c>
      <c r="Q70" s="538">
        <v>40438934</v>
      </c>
      <c r="R70" s="538"/>
      <c r="S70" s="538"/>
    </row>
    <row r="71" spans="2:19" ht="23.25" customHeight="1" x14ac:dyDescent="0.25">
      <c r="B71" s="515" t="s">
        <v>516</v>
      </c>
      <c r="C71" s="515"/>
      <c r="D71" s="515"/>
      <c r="E71" s="515"/>
      <c r="F71" s="515"/>
      <c r="G71" s="515"/>
      <c r="H71" s="362" t="s">
        <v>210</v>
      </c>
      <c r="I71" s="537" t="s">
        <v>217</v>
      </c>
      <c r="J71" s="537"/>
      <c r="K71" s="537"/>
      <c r="L71" s="537"/>
      <c r="M71" s="516" t="s">
        <v>517</v>
      </c>
      <c r="N71" s="516"/>
      <c r="O71" s="364"/>
      <c r="P71" s="363">
        <v>38883592</v>
      </c>
      <c r="Q71" s="538">
        <v>40438934</v>
      </c>
      <c r="R71" s="538"/>
      <c r="S71" s="538"/>
    </row>
    <row r="72" spans="2:19" ht="23.25" customHeight="1" x14ac:dyDescent="0.25">
      <c r="B72" s="515" t="s">
        <v>828</v>
      </c>
      <c r="C72" s="515"/>
      <c r="D72" s="515"/>
      <c r="E72" s="515"/>
      <c r="F72" s="515"/>
      <c r="G72" s="515"/>
      <c r="H72" s="362" t="s">
        <v>210</v>
      </c>
      <c r="I72" s="537" t="s">
        <v>217</v>
      </c>
      <c r="J72" s="537"/>
      <c r="K72" s="537"/>
      <c r="L72" s="537"/>
      <c r="M72" s="516" t="s">
        <v>517</v>
      </c>
      <c r="N72" s="516"/>
      <c r="O72" s="362" t="s">
        <v>829</v>
      </c>
      <c r="P72" s="363">
        <v>38883592</v>
      </c>
      <c r="Q72" s="538">
        <v>40438934</v>
      </c>
      <c r="R72" s="538"/>
      <c r="S72" s="538"/>
    </row>
    <row r="73" spans="2:19" ht="15" customHeight="1" x14ac:dyDescent="0.25">
      <c r="B73" s="515" t="s">
        <v>218</v>
      </c>
      <c r="C73" s="515"/>
      <c r="D73" s="515"/>
      <c r="E73" s="515"/>
      <c r="F73" s="515"/>
      <c r="G73" s="515"/>
      <c r="H73" s="362" t="s">
        <v>210</v>
      </c>
      <c r="I73" s="537" t="s">
        <v>219</v>
      </c>
      <c r="J73" s="537"/>
      <c r="K73" s="537"/>
      <c r="L73" s="537"/>
      <c r="M73" s="516"/>
      <c r="N73" s="516"/>
      <c r="O73" s="362"/>
      <c r="P73" s="363">
        <v>14146.19</v>
      </c>
      <c r="Q73" s="538">
        <v>99558.07</v>
      </c>
      <c r="R73" s="538"/>
      <c r="S73" s="538"/>
    </row>
    <row r="74" spans="2:19" ht="15" customHeight="1" x14ac:dyDescent="0.25">
      <c r="B74" s="515" t="s">
        <v>839</v>
      </c>
      <c r="C74" s="515"/>
      <c r="D74" s="515"/>
      <c r="E74" s="515"/>
      <c r="F74" s="515"/>
      <c r="G74" s="515"/>
      <c r="H74" s="362" t="s">
        <v>210</v>
      </c>
      <c r="I74" s="537" t="s">
        <v>219</v>
      </c>
      <c r="J74" s="537"/>
      <c r="K74" s="537"/>
      <c r="L74" s="537"/>
      <c r="M74" s="516" t="s">
        <v>840</v>
      </c>
      <c r="N74" s="516"/>
      <c r="O74" s="362"/>
      <c r="P74" s="363">
        <v>14146.19</v>
      </c>
      <c r="Q74" s="538">
        <v>99558.07</v>
      </c>
      <c r="R74" s="538"/>
      <c r="S74" s="538"/>
    </row>
    <row r="75" spans="2:19" ht="23.25" customHeight="1" x14ac:dyDescent="0.25">
      <c r="B75" s="515" t="s">
        <v>841</v>
      </c>
      <c r="C75" s="515"/>
      <c r="D75" s="515"/>
      <c r="E75" s="515"/>
      <c r="F75" s="515"/>
      <c r="G75" s="515"/>
      <c r="H75" s="362" t="s">
        <v>210</v>
      </c>
      <c r="I75" s="537" t="s">
        <v>219</v>
      </c>
      <c r="J75" s="537"/>
      <c r="K75" s="537"/>
      <c r="L75" s="537"/>
      <c r="M75" s="516" t="s">
        <v>842</v>
      </c>
      <c r="N75" s="516"/>
      <c r="O75" s="362"/>
      <c r="P75" s="363">
        <v>14146.19</v>
      </c>
      <c r="Q75" s="538">
        <v>99558.07</v>
      </c>
      <c r="R75" s="538"/>
      <c r="S75" s="538"/>
    </row>
    <row r="76" spans="2:19" ht="45.75" customHeight="1" x14ac:dyDescent="0.25">
      <c r="B76" s="515" t="s">
        <v>518</v>
      </c>
      <c r="C76" s="515"/>
      <c r="D76" s="515"/>
      <c r="E76" s="515"/>
      <c r="F76" s="515"/>
      <c r="G76" s="515"/>
      <c r="H76" s="362" t="s">
        <v>210</v>
      </c>
      <c r="I76" s="537" t="s">
        <v>219</v>
      </c>
      <c r="J76" s="537"/>
      <c r="K76" s="537"/>
      <c r="L76" s="537"/>
      <c r="M76" s="516" t="s">
        <v>519</v>
      </c>
      <c r="N76" s="516"/>
      <c r="O76" s="364"/>
      <c r="P76" s="363">
        <v>14146.19</v>
      </c>
      <c r="Q76" s="538">
        <v>99558.07</v>
      </c>
      <c r="R76" s="538"/>
      <c r="S76" s="538"/>
    </row>
    <row r="77" spans="2:19" ht="34.5" customHeight="1" x14ac:dyDescent="0.25">
      <c r="B77" s="515" t="s">
        <v>830</v>
      </c>
      <c r="C77" s="515"/>
      <c r="D77" s="515"/>
      <c r="E77" s="515"/>
      <c r="F77" s="515"/>
      <c r="G77" s="515"/>
      <c r="H77" s="362" t="s">
        <v>210</v>
      </c>
      <c r="I77" s="537" t="s">
        <v>219</v>
      </c>
      <c r="J77" s="537"/>
      <c r="K77" s="537"/>
      <c r="L77" s="537"/>
      <c r="M77" s="516" t="s">
        <v>519</v>
      </c>
      <c r="N77" s="516"/>
      <c r="O77" s="362" t="s">
        <v>739</v>
      </c>
      <c r="P77" s="363">
        <v>14146.19</v>
      </c>
      <c r="Q77" s="538">
        <v>99558.07</v>
      </c>
      <c r="R77" s="538"/>
      <c r="S77" s="538"/>
    </row>
    <row r="78" spans="2:19" ht="34.5" customHeight="1" x14ac:dyDescent="0.25">
      <c r="B78" s="515" t="s">
        <v>220</v>
      </c>
      <c r="C78" s="515"/>
      <c r="D78" s="515"/>
      <c r="E78" s="515"/>
      <c r="F78" s="515"/>
      <c r="G78" s="515"/>
      <c r="H78" s="362" t="s">
        <v>210</v>
      </c>
      <c r="I78" s="537" t="s">
        <v>221</v>
      </c>
      <c r="J78" s="537"/>
      <c r="K78" s="537"/>
      <c r="L78" s="537"/>
      <c r="M78" s="516"/>
      <c r="N78" s="516"/>
      <c r="O78" s="362"/>
      <c r="P78" s="363">
        <v>2263447.59</v>
      </c>
      <c r="Q78" s="538">
        <v>2337546.59</v>
      </c>
      <c r="R78" s="538"/>
      <c r="S78" s="538"/>
    </row>
    <row r="79" spans="2:19" ht="15" customHeight="1" x14ac:dyDescent="0.25">
      <c r="B79" s="515" t="s">
        <v>839</v>
      </c>
      <c r="C79" s="515"/>
      <c r="D79" s="515"/>
      <c r="E79" s="515"/>
      <c r="F79" s="515"/>
      <c r="G79" s="515"/>
      <c r="H79" s="362" t="s">
        <v>210</v>
      </c>
      <c r="I79" s="537" t="s">
        <v>221</v>
      </c>
      <c r="J79" s="537"/>
      <c r="K79" s="537"/>
      <c r="L79" s="537"/>
      <c r="M79" s="516" t="s">
        <v>840</v>
      </c>
      <c r="N79" s="516"/>
      <c r="O79" s="362"/>
      <c r="P79" s="363">
        <v>2263447.59</v>
      </c>
      <c r="Q79" s="538">
        <v>2337546.59</v>
      </c>
      <c r="R79" s="538"/>
      <c r="S79" s="538"/>
    </row>
    <row r="80" spans="2:19" ht="23.25" customHeight="1" x14ac:dyDescent="0.25">
      <c r="B80" s="515" t="s">
        <v>841</v>
      </c>
      <c r="C80" s="515"/>
      <c r="D80" s="515"/>
      <c r="E80" s="515"/>
      <c r="F80" s="515"/>
      <c r="G80" s="515"/>
      <c r="H80" s="362" t="s">
        <v>210</v>
      </c>
      <c r="I80" s="537" t="s">
        <v>221</v>
      </c>
      <c r="J80" s="537"/>
      <c r="K80" s="537"/>
      <c r="L80" s="537"/>
      <c r="M80" s="516" t="s">
        <v>842</v>
      </c>
      <c r="N80" s="516"/>
      <c r="O80" s="362"/>
      <c r="P80" s="363">
        <v>2263447.59</v>
      </c>
      <c r="Q80" s="538">
        <v>2337546.59</v>
      </c>
      <c r="R80" s="538"/>
      <c r="S80" s="538"/>
    </row>
    <row r="81" spans="2:19" ht="23.25" customHeight="1" x14ac:dyDescent="0.25">
      <c r="B81" s="515" t="s">
        <v>516</v>
      </c>
      <c r="C81" s="515"/>
      <c r="D81" s="515"/>
      <c r="E81" s="515"/>
      <c r="F81" s="515"/>
      <c r="G81" s="515"/>
      <c r="H81" s="362" t="s">
        <v>210</v>
      </c>
      <c r="I81" s="537" t="s">
        <v>221</v>
      </c>
      <c r="J81" s="537"/>
      <c r="K81" s="537"/>
      <c r="L81" s="537"/>
      <c r="M81" s="516" t="s">
        <v>517</v>
      </c>
      <c r="N81" s="516"/>
      <c r="O81" s="364"/>
      <c r="P81" s="363">
        <v>2239447.59</v>
      </c>
      <c r="Q81" s="538">
        <v>2313546.59</v>
      </c>
      <c r="R81" s="538"/>
      <c r="S81" s="538"/>
    </row>
    <row r="82" spans="2:19" ht="23.25" customHeight="1" x14ac:dyDescent="0.25">
      <c r="B82" s="515" t="s">
        <v>828</v>
      </c>
      <c r="C82" s="515"/>
      <c r="D82" s="515"/>
      <c r="E82" s="515"/>
      <c r="F82" s="515"/>
      <c r="G82" s="515"/>
      <c r="H82" s="362" t="s">
        <v>210</v>
      </c>
      <c r="I82" s="537" t="s">
        <v>221</v>
      </c>
      <c r="J82" s="537"/>
      <c r="K82" s="537"/>
      <c r="L82" s="537"/>
      <c r="M82" s="516" t="s">
        <v>517</v>
      </c>
      <c r="N82" s="516"/>
      <c r="O82" s="362" t="s">
        <v>829</v>
      </c>
      <c r="P82" s="363">
        <v>2229047.59</v>
      </c>
      <c r="Q82" s="538">
        <v>2302730.59</v>
      </c>
      <c r="R82" s="538"/>
      <c r="S82" s="538"/>
    </row>
    <row r="83" spans="2:19" ht="34.5" customHeight="1" x14ac:dyDescent="0.25">
      <c r="B83" s="515" t="s">
        <v>830</v>
      </c>
      <c r="C83" s="515"/>
      <c r="D83" s="515"/>
      <c r="E83" s="515"/>
      <c r="F83" s="515"/>
      <c r="G83" s="515"/>
      <c r="H83" s="362" t="s">
        <v>210</v>
      </c>
      <c r="I83" s="537" t="s">
        <v>221</v>
      </c>
      <c r="J83" s="537"/>
      <c r="K83" s="537"/>
      <c r="L83" s="537"/>
      <c r="M83" s="516" t="s">
        <v>517</v>
      </c>
      <c r="N83" s="516"/>
      <c r="O83" s="362" t="s">
        <v>739</v>
      </c>
      <c r="P83" s="363">
        <v>10400</v>
      </c>
      <c r="Q83" s="538">
        <v>10816</v>
      </c>
      <c r="R83" s="538"/>
      <c r="S83" s="538"/>
    </row>
    <row r="84" spans="2:19" ht="34.5" customHeight="1" x14ac:dyDescent="0.25">
      <c r="B84" s="515" t="s">
        <v>520</v>
      </c>
      <c r="C84" s="515"/>
      <c r="D84" s="515"/>
      <c r="E84" s="515"/>
      <c r="F84" s="515"/>
      <c r="G84" s="515"/>
      <c r="H84" s="362" t="s">
        <v>210</v>
      </c>
      <c r="I84" s="537" t="s">
        <v>221</v>
      </c>
      <c r="J84" s="537"/>
      <c r="K84" s="537"/>
      <c r="L84" s="537"/>
      <c r="M84" s="516" t="s">
        <v>521</v>
      </c>
      <c r="N84" s="516"/>
      <c r="O84" s="364"/>
      <c r="P84" s="363">
        <v>24000</v>
      </c>
      <c r="Q84" s="538">
        <v>24000</v>
      </c>
      <c r="R84" s="538"/>
      <c r="S84" s="538"/>
    </row>
    <row r="85" spans="2:19" ht="15" customHeight="1" x14ac:dyDescent="0.25">
      <c r="B85" s="515" t="s">
        <v>831</v>
      </c>
      <c r="C85" s="515"/>
      <c r="D85" s="515"/>
      <c r="E85" s="515"/>
      <c r="F85" s="515"/>
      <c r="G85" s="515"/>
      <c r="H85" s="362" t="s">
        <v>210</v>
      </c>
      <c r="I85" s="537" t="s">
        <v>221</v>
      </c>
      <c r="J85" s="537"/>
      <c r="K85" s="537"/>
      <c r="L85" s="537"/>
      <c r="M85" s="516" t="s">
        <v>521</v>
      </c>
      <c r="N85" s="516"/>
      <c r="O85" s="362" t="s">
        <v>822</v>
      </c>
      <c r="P85" s="363">
        <v>24000</v>
      </c>
      <c r="Q85" s="538">
        <v>24000</v>
      </c>
      <c r="R85" s="538"/>
      <c r="S85" s="538"/>
    </row>
    <row r="86" spans="2:19" ht="23.25" customHeight="1" x14ac:dyDescent="0.25">
      <c r="B86" s="515" t="s">
        <v>222</v>
      </c>
      <c r="C86" s="515"/>
      <c r="D86" s="515"/>
      <c r="E86" s="515"/>
      <c r="F86" s="515"/>
      <c r="G86" s="515"/>
      <c r="H86" s="362" t="s">
        <v>210</v>
      </c>
      <c r="I86" s="537" t="s">
        <v>223</v>
      </c>
      <c r="J86" s="537"/>
      <c r="K86" s="537"/>
      <c r="L86" s="537"/>
      <c r="M86" s="516"/>
      <c r="N86" s="516"/>
      <c r="O86" s="362"/>
      <c r="P86" s="363">
        <v>500000</v>
      </c>
      <c r="Q86" s="538">
        <v>500000</v>
      </c>
      <c r="R86" s="538"/>
      <c r="S86" s="538"/>
    </row>
    <row r="87" spans="2:19" ht="45.75" customHeight="1" x14ac:dyDescent="0.25">
      <c r="B87" s="515" t="s">
        <v>675</v>
      </c>
      <c r="C87" s="515"/>
      <c r="D87" s="515"/>
      <c r="E87" s="515"/>
      <c r="F87" s="515"/>
      <c r="G87" s="515"/>
      <c r="H87" s="362" t="s">
        <v>210</v>
      </c>
      <c r="I87" s="537" t="s">
        <v>223</v>
      </c>
      <c r="J87" s="537"/>
      <c r="K87" s="537"/>
      <c r="L87" s="537"/>
      <c r="M87" s="516" t="s">
        <v>861</v>
      </c>
      <c r="N87" s="516"/>
      <c r="O87" s="362"/>
      <c r="P87" s="363">
        <v>500000</v>
      </c>
      <c r="Q87" s="538">
        <v>500000</v>
      </c>
      <c r="R87" s="538"/>
      <c r="S87" s="538"/>
    </row>
    <row r="88" spans="2:19" ht="23.25" customHeight="1" x14ac:dyDescent="0.25">
      <c r="B88" s="515" t="s">
        <v>862</v>
      </c>
      <c r="C88" s="515"/>
      <c r="D88" s="515"/>
      <c r="E88" s="515"/>
      <c r="F88" s="515"/>
      <c r="G88" s="515"/>
      <c r="H88" s="362" t="s">
        <v>210</v>
      </c>
      <c r="I88" s="537" t="s">
        <v>223</v>
      </c>
      <c r="J88" s="537"/>
      <c r="K88" s="537"/>
      <c r="L88" s="537"/>
      <c r="M88" s="516" t="s">
        <v>863</v>
      </c>
      <c r="N88" s="516"/>
      <c r="O88" s="362"/>
      <c r="P88" s="363">
        <v>500000</v>
      </c>
      <c r="Q88" s="538">
        <v>500000</v>
      </c>
      <c r="R88" s="538"/>
      <c r="S88" s="538"/>
    </row>
    <row r="89" spans="2:19" ht="45.75" customHeight="1" x14ac:dyDescent="0.25">
      <c r="B89" s="515" t="s">
        <v>675</v>
      </c>
      <c r="C89" s="515"/>
      <c r="D89" s="515"/>
      <c r="E89" s="515"/>
      <c r="F89" s="515"/>
      <c r="G89" s="515"/>
      <c r="H89" s="362" t="s">
        <v>210</v>
      </c>
      <c r="I89" s="537" t="s">
        <v>223</v>
      </c>
      <c r="J89" s="537"/>
      <c r="K89" s="537"/>
      <c r="L89" s="537"/>
      <c r="M89" s="516" t="s">
        <v>522</v>
      </c>
      <c r="N89" s="516"/>
      <c r="O89" s="364"/>
      <c r="P89" s="363">
        <v>500000</v>
      </c>
      <c r="Q89" s="538">
        <v>500000</v>
      </c>
      <c r="R89" s="538"/>
      <c r="S89" s="538"/>
    </row>
    <row r="90" spans="2:19" ht="15" customHeight="1" x14ac:dyDescent="0.25">
      <c r="B90" s="515" t="s">
        <v>758</v>
      </c>
      <c r="C90" s="515"/>
      <c r="D90" s="515"/>
      <c r="E90" s="515"/>
      <c r="F90" s="515"/>
      <c r="G90" s="515"/>
      <c r="H90" s="362" t="s">
        <v>210</v>
      </c>
      <c r="I90" s="537" t="s">
        <v>223</v>
      </c>
      <c r="J90" s="537"/>
      <c r="K90" s="537"/>
      <c r="L90" s="537"/>
      <c r="M90" s="516" t="s">
        <v>522</v>
      </c>
      <c r="N90" s="516"/>
      <c r="O90" s="362" t="s">
        <v>757</v>
      </c>
      <c r="P90" s="363">
        <v>500000</v>
      </c>
      <c r="Q90" s="538">
        <v>500000</v>
      </c>
      <c r="R90" s="538"/>
      <c r="S90" s="538"/>
    </row>
    <row r="91" spans="2:19" ht="15" customHeight="1" x14ac:dyDescent="0.25">
      <c r="B91" s="515" t="s">
        <v>226</v>
      </c>
      <c r="C91" s="515"/>
      <c r="D91" s="515"/>
      <c r="E91" s="515"/>
      <c r="F91" s="515"/>
      <c r="G91" s="515"/>
      <c r="H91" s="362" t="s">
        <v>210</v>
      </c>
      <c r="I91" s="537" t="s">
        <v>225</v>
      </c>
      <c r="J91" s="537"/>
      <c r="K91" s="537"/>
      <c r="L91" s="537"/>
      <c r="M91" s="516"/>
      <c r="N91" s="516"/>
      <c r="O91" s="362"/>
      <c r="P91" s="363">
        <v>2500000</v>
      </c>
      <c r="Q91" s="538">
        <v>2500000</v>
      </c>
      <c r="R91" s="538"/>
      <c r="S91" s="538"/>
    </row>
    <row r="92" spans="2:19" ht="23.25" customHeight="1" x14ac:dyDescent="0.25">
      <c r="B92" s="515" t="s">
        <v>824</v>
      </c>
      <c r="C92" s="515"/>
      <c r="D92" s="515"/>
      <c r="E92" s="515"/>
      <c r="F92" s="515"/>
      <c r="G92" s="515"/>
      <c r="H92" s="362" t="s">
        <v>210</v>
      </c>
      <c r="I92" s="537" t="s">
        <v>225</v>
      </c>
      <c r="J92" s="537"/>
      <c r="K92" s="537"/>
      <c r="L92" s="537"/>
      <c r="M92" s="516" t="s">
        <v>825</v>
      </c>
      <c r="N92" s="516"/>
      <c r="O92" s="362"/>
      <c r="P92" s="363">
        <v>2500000</v>
      </c>
      <c r="Q92" s="538">
        <v>2500000</v>
      </c>
      <c r="R92" s="538"/>
      <c r="S92" s="538"/>
    </row>
    <row r="93" spans="2:19" ht="15" customHeight="1" x14ac:dyDescent="0.25">
      <c r="B93" s="515" t="s">
        <v>864</v>
      </c>
      <c r="C93" s="515"/>
      <c r="D93" s="515"/>
      <c r="E93" s="515"/>
      <c r="F93" s="515"/>
      <c r="G93" s="515"/>
      <c r="H93" s="362" t="s">
        <v>210</v>
      </c>
      <c r="I93" s="537" t="s">
        <v>225</v>
      </c>
      <c r="J93" s="537"/>
      <c r="K93" s="537"/>
      <c r="L93" s="537"/>
      <c r="M93" s="516" t="s">
        <v>865</v>
      </c>
      <c r="N93" s="516"/>
      <c r="O93" s="362"/>
      <c r="P93" s="363">
        <v>2500000</v>
      </c>
      <c r="Q93" s="538">
        <v>2500000</v>
      </c>
      <c r="R93" s="538"/>
      <c r="S93" s="538"/>
    </row>
    <row r="94" spans="2:19" ht="45.75" customHeight="1" x14ac:dyDescent="0.25">
      <c r="B94" s="515" t="s">
        <v>866</v>
      </c>
      <c r="C94" s="515"/>
      <c r="D94" s="515"/>
      <c r="E94" s="515"/>
      <c r="F94" s="515"/>
      <c r="G94" s="515"/>
      <c r="H94" s="362" t="s">
        <v>210</v>
      </c>
      <c r="I94" s="537" t="s">
        <v>225</v>
      </c>
      <c r="J94" s="537"/>
      <c r="K94" s="537"/>
      <c r="L94" s="537"/>
      <c r="M94" s="516" t="s">
        <v>523</v>
      </c>
      <c r="N94" s="516"/>
      <c r="O94" s="364"/>
      <c r="P94" s="363">
        <v>2500000</v>
      </c>
      <c r="Q94" s="538">
        <v>2500000</v>
      </c>
      <c r="R94" s="538"/>
      <c r="S94" s="538"/>
    </row>
    <row r="95" spans="2:19" ht="15" customHeight="1" x14ac:dyDescent="0.25">
      <c r="B95" s="515" t="s">
        <v>524</v>
      </c>
      <c r="C95" s="515"/>
      <c r="D95" s="515"/>
      <c r="E95" s="515"/>
      <c r="F95" s="515"/>
      <c r="G95" s="515"/>
      <c r="H95" s="362" t="s">
        <v>210</v>
      </c>
      <c r="I95" s="537" t="s">
        <v>225</v>
      </c>
      <c r="J95" s="537"/>
      <c r="K95" s="537"/>
      <c r="L95" s="537"/>
      <c r="M95" s="516" t="s">
        <v>523</v>
      </c>
      <c r="N95" s="516"/>
      <c r="O95" s="362" t="s">
        <v>525</v>
      </c>
      <c r="P95" s="363">
        <v>2500000</v>
      </c>
      <c r="Q95" s="538">
        <v>2500000</v>
      </c>
      <c r="R95" s="538"/>
      <c r="S95" s="538"/>
    </row>
    <row r="96" spans="2:19" ht="15" customHeight="1" x14ac:dyDescent="0.25">
      <c r="B96" s="515" t="s">
        <v>227</v>
      </c>
      <c r="C96" s="515"/>
      <c r="D96" s="515"/>
      <c r="E96" s="515"/>
      <c r="F96" s="515"/>
      <c r="G96" s="515"/>
      <c r="H96" s="362" t="s">
        <v>210</v>
      </c>
      <c r="I96" s="537" t="s">
        <v>228</v>
      </c>
      <c r="J96" s="537"/>
      <c r="K96" s="537"/>
      <c r="L96" s="537"/>
      <c r="M96" s="516"/>
      <c r="N96" s="516"/>
      <c r="O96" s="362"/>
      <c r="P96" s="363">
        <v>28150692.129999999</v>
      </c>
      <c r="Q96" s="538">
        <v>28373109.899999999</v>
      </c>
      <c r="R96" s="538"/>
      <c r="S96" s="538"/>
    </row>
    <row r="97" spans="2:19" ht="45.75" customHeight="1" x14ac:dyDescent="0.25">
      <c r="B97" s="515" t="s">
        <v>675</v>
      </c>
      <c r="C97" s="515"/>
      <c r="D97" s="515"/>
      <c r="E97" s="515"/>
      <c r="F97" s="515"/>
      <c r="G97" s="515"/>
      <c r="H97" s="362" t="s">
        <v>210</v>
      </c>
      <c r="I97" s="537" t="s">
        <v>228</v>
      </c>
      <c r="J97" s="537"/>
      <c r="K97" s="537"/>
      <c r="L97" s="537"/>
      <c r="M97" s="516" t="s">
        <v>861</v>
      </c>
      <c r="N97" s="516"/>
      <c r="O97" s="362"/>
      <c r="P97" s="363">
        <v>2780000</v>
      </c>
      <c r="Q97" s="538">
        <v>2780000</v>
      </c>
      <c r="R97" s="538"/>
      <c r="S97" s="538"/>
    </row>
    <row r="98" spans="2:19" ht="23.25" customHeight="1" x14ac:dyDescent="0.25">
      <c r="B98" s="515" t="s">
        <v>862</v>
      </c>
      <c r="C98" s="515"/>
      <c r="D98" s="515"/>
      <c r="E98" s="515"/>
      <c r="F98" s="515"/>
      <c r="G98" s="515"/>
      <c r="H98" s="362" t="s">
        <v>210</v>
      </c>
      <c r="I98" s="537" t="s">
        <v>228</v>
      </c>
      <c r="J98" s="537"/>
      <c r="K98" s="537"/>
      <c r="L98" s="537"/>
      <c r="M98" s="516" t="s">
        <v>863</v>
      </c>
      <c r="N98" s="516"/>
      <c r="O98" s="362"/>
      <c r="P98" s="363">
        <v>2780000</v>
      </c>
      <c r="Q98" s="538">
        <v>2780000</v>
      </c>
      <c r="R98" s="538"/>
      <c r="S98" s="538"/>
    </row>
    <row r="99" spans="2:19" ht="45.75" customHeight="1" x14ac:dyDescent="0.25">
      <c r="B99" s="515" t="s">
        <v>675</v>
      </c>
      <c r="C99" s="515"/>
      <c r="D99" s="515"/>
      <c r="E99" s="515"/>
      <c r="F99" s="515"/>
      <c r="G99" s="515"/>
      <c r="H99" s="362" t="s">
        <v>210</v>
      </c>
      <c r="I99" s="537" t="s">
        <v>228</v>
      </c>
      <c r="J99" s="537"/>
      <c r="K99" s="537"/>
      <c r="L99" s="537"/>
      <c r="M99" s="516" t="s">
        <v>522</v>
      </c>
      <c r="N99" s="516"/>
      <c r="O99" s="364"/>
      <c r="P99" s="363">
        <v>2780000</v>
      </c>
      <c r="Q99" s="538">
        <v>2780000</v>
      </c>
      <c r="R99" s="538"/>
      <c r="S99" s="538"/>
    </row>
    <row r="100" spans="2:19" ht="34.5" customHeight="1" x14ac:dyDescent="0.25">
      <c r="B100" s="515" t="s">
        <v>830</v>
      </c>
      <c r="C100" s="515"/>
      <c r="D100" s="515"/>
      <c r="E100" s="515"/>
      <c r="F100" s="515"/>
      <c r="G100" s="515"/>
      <c r="H100" s="362" t="s">
        <v>210</v>
      </c>
      <c r="I100" s="537" t="s">
        <v>228</v>
      </c>
      <c r="J100" s="537"/>
      <c r="K100" s="537"/>
      <c r="L100" s="537"/>
      <c r="M100" s="516" t="s">
        <v>522</v>
      </c>
      <c r="N100" s="516"/>
      <c r="O100" s="362" t="s">
        <v>739</v>
      </c>
      <c r="P100" s="363">
        <v>2630000</v>
      </c>
      <c r="Q100" s="538">
        <v>2630000</v>
      </c>
      <c r="R100" s="538"/>
      <c r="S100" s="538"/>
    </row>
    <row r="101" spans="2:19" ht="15" customHeight="1" x14ac:dyDescent="0.25">
      <c r="B101" s="515" t="s">
        <v>572</v>
      </c>
      <c r="C101" s="515"/>
      <c r="D101" s="515"/>
      <c r="E101" s="515"/>
      <c r="F101" s="515"/>
      <c r="G101" s="515"/>
      <c r="H101" s="362" t="s">
        <v>210</v>
      </c>
      <c r="I101" s="537" t="s">
        <v>228</v>
      </c>
      <c r="J101" s="537"/>
      <c r="K101" s="537"/>
      <c r="L101" s="537"/>
      <c r="M101" s="516" t="s">
        <v>522</v>
      </c>
      <c r="N101" s="516"/>
      <c r="O101" s="362" t="s">
        <v>573</v>
      </c>
      <c r="P101" s="363">
        <v>150000</v>
      </c>
      <c r="Q101" s="538">
        <v>150000</v>
      </c>
      <c r="R101" s="538"/>
      <c r="S101" s="538"/>
    </row>
    <row r="102" spans="2:19" ht="57" customHeight="1" x14ac:dyDescent="0.25">
      <c r="B102" s="515" t="s">
        <v>867</v>
      </c>
      <c r="C102" s="515"/>
      <c r="D102" s="515"/>
      <c r="E102" s="515"/>
      <c r="F102" s="515"/>
      <c r="G102" s="515"/>
      <c r="H102" s="362" t="s">
        <v>210</v>
      </c>
      <c r="I102" s="537" t="s">
        <v>228</v>
      </c>
      <c r="J102" s="537"/>
      <c r="K102" s="537"/>
      <c r="L102" s="537"/>
      <c r="M102" s="516" t="s">
        <v>868</v>
      </c>
      <c r="N102" s="516"/>
      <c r="O102" s="362"/>
      <c r="P102" s="363">
        <v>20389976.77</v>
      </c>
      <c r="Q102" s="538">
        <v>20389976.77</v>
      </c>
      <c r="R102" s="538"/>
      <c r="S102" s="538"/>
    </row>
    <row r="103" spans="2:19" ht="79.5" customHeight="1" x14ac:dyDescent="0.25">
      <c r="B103" s="515" t="s">
        <v>733</v>
      </c>
      <c r="C103" s="515"/>
      <c r="D103" s="515"/>
      <c r="E103" s="515"/>
      <c r="F103" s="515"/>
      <c r="G103" s="515"/>
      <c r="H103" s="362" t="s">
        <v>210</v>
      </c>
      <c r="I103" s="537" t="s">
        <v>228</v>
      </c>
      <c r="J103" s="537"/>
      <c r="K103" s="537"/>
      <c r="L103" s="537"/>
      <c r="M103" s="516" t="s">
        <v>869</v>
      </c>
      <c r="N103" s="516"/>
      <c r="O103" s="362"/>
      <c r="P103" s="363">
        <v>4730976.7699999996</v>
      </c>
      <c r="Q103" s="538">
        <v>4730976.7699999996</v>
      </c>
      <c r="R103" s="538"/>
      <c r="S103" s="538"/>
    </row>
    <row r="104" spans="2:19" ht="79.5" customHeight="1" x14ac:dyDescent="0.25">
      <c r="B104" s="515" t="s">
        <v>733</v>
      </c>
      <c r="C104" s="515"/>
      <c r="D104" s="515"/>
      <c r="E104" s="515"/>
      <c r="F104" s="515"/>
      <c r="G104" s="515"/>
      <c r="H104" s="362" t="s">
        <v>210</v>
      </c>
      <c r="I104" s="537" t="s">
        <v>228</v>
      </c>
      <c r="J104" s="537"/>
      <c r="K104" s="537"/>
      <c r="L104" s="537"/>
      <c r="M104" s="516" t="s">
        <v>542</v>
      </c>
      <c r="N104" s="516"/>
      <c r="O104" s="364"/>
      <c r="P104" s="363">
        <v>3150000</v>
      </c>
      <c r="Q104" s="538">
        <v>3150000</v>
      </c>
      <c r="R104" s="538"/>
      <c r="S104" s="538"/>
    </row>
    <row r="105" spans="2:19" ht="34.5" customHeight="1" x14ac:dyDescent="0.25">
      <c r="B105" s="515" t="s">
        <v>830</v>
      </c>
      <c r="C105" s="515"/>
      <c r="D105" s="515"/>
      <c r="E105" s="515"/>
      <c r="F105" s="515"/>
      <c r="G105" s="515"/>
      <c r="H105" s="362" t="s">
        <v>210</v>
      </c>
      <c r="I105" s="537" t="s">
        <v>228</v>
      </c>
      <c r="J105" s="537"/>
      <c r="K105" s="537"/>
      <c r="L105" s="537"/>
      <c r="M105" s="516" t="s">
        <v>542</v>
      </c>
      <c r="N105" s="516"/>
      <c r="O105" s="362" t="s">
        <v>739</v>
      </c>
      <c r="P105" s="363">
        <v>3150000</v>
      </c>
      <c r="Q105" s="538">
        <v>3150000</v>
      </c>
      <c r="R105" s="538"/>
      <c r="S105" s="538"/>
    </row>
    <row r="106" spans="2:19" ht="90.75" customHeight="1" x14ac:dyDescent="0.25">
      <c r="B106" s="515" t="s">
        <v>870</v>
      </c>
      <c r="C106" s="515"/>
      <c r="D106" s="515"/>
      <c r="E106" s="515"/>
      <c r="F106" s="515"/>
      <c r="G106" s="515"/>
      <c r="H106" s="362" t="s">
        <v>210</v>
      </c>
      <c r="I106" s="537" t="s">
        <v>228</v>
      </c>
      <c r="J106" s="537"/>
      <c r="K106" s="537"/>
      <c r="L106" s="537"/>
      <c r="M106" s="516" t="s">
        <v>871</v>
      </c>
      <c r="N106" s="516"/>
      <c r="O106" s="364"/>
      <c r="P106" s="363">
        <v>1580976.77</v>
      </c>
      <c r="Q106" s="538">
        <v>1580976.77</v>
      </c>
      <c r="R106" s="538"/>
      <c r="S106" s="538"/>
    </row>
    <row r="107" spans="2:19" ht="34.5" customHeight="1" x14ac:dyDescent="0.25">
      <c r="B107" s="515" t="s">
        <v>830</v>
      </c>
      <c r="C107" s="515"/>
      <c r="D107" s="515"/>
      <c r="E107" s="515"/>
      <c r="F107" s="515"/>
      <c r="G107" s="515"/>
      <c r="H107" s="362" t="s">
        <v>210</v>
      </c>
      <c r="I107" s="537" t="s">
        <v>228</v>
      </c>
      <c r="J107" s="537"/>
      <c r="K107" s="537"/>
      <c r="L107" s="537"/>
      <c r="M107" s="516" t="s">
        <v>871</v>
      </c>
      <c r="N107" s="516"/>
      <c r="O107" s="362" t="s">
        <v>739</v>
      </c>
      <c r="P107" s="363">
        <v>1580976.77</v>
      </c>
      <c r="Q107" s="538">
        <v>1580976.77</v>
      </c>
      <c r="R107" s="538"/>
      <c r="S107" s="538"/>
    </row>
    <row r="108" spans="2:19" ht="68.25" customHeight="1" x14ac:dyDescent="0.25">
      <c r="B108" s="515" t="s">
        <v>756</v>
      </c>
      <c r="C108" s="515"/>
      <c r="D108" s="515"/>
      <c r="E108" s="515"/>
      <c r="F108" s="515"/>
      <c r="G108" s="515"/>
      <c r="H108" s="362" t="s">
        <v>210</v>
      </c>
      <c r="I108" s="537" t="s">
        <v>228</v>
      </c>
      <c r="J108" s="537"/>
      <c r="K108" s="537"/>
      <c r="L108" s="537"/>
      <c r="M108" s="516" t="s">
        <v>872</v>
      </c>
      <c r="N108" s="516"/>
      <c r="O108" s="362"/>
      <c r="P108" s="363">
        <v>15659000</v>
      </c>
      <c r="Q108" s="538">
        <v>15659000</v>
      </c>
      <c r="R108" s="538"/>
      <c r="S108" s="538"/>
    </row>
    <row r="109" spans="2:19" ht="68.25" customHeight="1" x14ac:dyDescent="0.25">
      <c r="B109" s="515" t="s">
        <v>756</v>
      </c>
      <c r="C109" s="515"/>
      <c r="D109" s="515"/>
      <c r="E109" s="515"/>
      <c r="F109" s="515"/>
      <c r="G109" s="515"/>
      <c r="H109" s="362" t="s">
        <v>210</v>
      </c>
      <c r="I109" s="537" t="s">
        <v>228</v>
      </c>
      <c r="J109" s="537"/>
      <c r="K109" s="537"/>
      <c r="L109" s="537"/>
      <c r="M109" s="516" t="s">
        <v>755</v>
      </c>
      <c r="N109" s="516"/>
      <c r="O109" s="364"/>
      <c r="P109" s="363">
        <v>15659000</v>
      </c>
      <c r="Q109" s="538">
        <v>15659000</v>
      </c>
      <c r="R109" s="538"/>
      <c r="S109" s="538"/>
    </row>
    <row r="110" spans="2:19" ht="34.5" customHeight="1" x14ac:dyDescent="0.25">
      <c r="B110" s="515" t="s">
        <v>830</v>
      </c>
      <c r="C110" s="515"/>
      <c r="D110" s="515"/>
      <c r="E110" s="515"/>
      <c r="F110" s="515"/>
      <c r="G110" s="515"/>
      <c r="H110" s="362" t="s">
        <v>210</v>
      </c>
      <c r="I110" s="537" t="s">
        <v>228</v>
      </c>
      <c r="J110" s="537"/>
      <c r="K110" s="537"/>
      <c r="L110" s="537"/>
      <c r="M110" s="516" t="s">
        <v>755</v>
      </c>
      <c r="N110" s="516"/>
      <c r="O110" s="362" t="s">
        <v>739</v>
      </c>
      <c r="P110" s="363">
        <v>10159000</v>
      </c>
      <c r="Q110" s="538">
        <v>10159000</v>
      </c>
      <c r="R110" s="538"/>
      <c r="S110" s="538"/>
    </row>
    <row r="111" spans="2:19" ht="15" customHeight="1" x14ac:dyDescent="0.25">
      <c r="B111" s="515" t="s">
        <v>873</v>
      </c>
      <c r="C111" s="515"/>
      <c r="D111" s="515"/>
      <c r="E111" s="515"/>
      <c r="F111" s="515"/>
      <c r="G111" s="515"/>
      <c r="H111" s="362" t="s">
        <v>210</v>
      </c>
      <c r="I111" s="537" t="s">
        <v>228</v>
      </c>
      <c r="J111" s="537"/>
      <c r="K111" s="537"/>
      <c r="L111" s="537"/>
      <c r="M111" s="516" t="s">
        <v>755</v>
      </c>
      <c r="N111" s="516"/>
      <c r="O111" s="362" t="s">
        <v>874</v>
      </c>
      <c r="P111" s="363">
        <v>4000000</v>
      </c>
      <c r="Q111" s="538">
        <v>4000000</v>
      </c>
      <c r="R111" s="538"/>
      <c r="S111" s="538"/>
    </row>
    <row r="112" spans="2:19" ht="15" customHeight="1" x14ac:dyDescent="0.25">
      <c r="B112" s="515" t="s">
        <v>831</v>
      </c>
      <c r="C112" s="515"/>
      <c r="D112" s="515"/>
      <c r="E112" s="515"/>
      <c r="F112" s="515"/>
      <c r="G112" s="515"/>
      <c r="H112" s="362" t="s">
        <v>210</v>
      </c>
      <c r="I112" s="537" t="s">
        <v>228</v>
      </c>
      <c r="J112" s="537"/>
      <c r="K112" s="537"/>
      <c r="L112" s="537"/>
      <c r="M112" s="516" t="s">
        <v>755</v>
      </c>
      <c r="N112" s="516"/>
      <c r="O112" s="362" t="s">
        <v>822</v>
      </c>
      <c r="P112" s="363">
        <v>1500000</v>
      </c>
      <c r="Q112" s="538">
        <v>1500000</v>
      </c>
      <c r="R112" s="538"/>
      <c r="S112" s="538"/>
    </row>
    <row r="113" spans="2:19" ht="15" customHeight="1" x14ac:dyDescent="0.25">
      <c r="B113" s="515" t="s">
        <v>839</v>
      </c>
      <c r="C113" s="515"/>
      <c r="D113" s="515"/>
      <c r="E113" s="515"/>
      <c r="F113" s="515"/>
      <c r="G113" s="515"/>
      <c r="H113" s="362" t="s">
        <v>210</v>
      </c>
      <c r="I113" s="537" t="s">
        <v>228</v>
      </c>
      <c r="J113" s="537"/>
      <c r="K113" s="537"/>
      <c r="L113" s="537"/>
      <c r="M113" s="516" t="s">
        <v>840</v>
      </c>
      <c r="N113" s="516"/>
      <c r="O113" s="362"/>
      <c r="P113" s="363">
        <v>4980715.3600000003</v>
      </c>
      <c r="Q113" s="538">
        <v>5203133.13</v>
      </c>
      <c r="R113" s="538"/>
      <c r="S113" s="538"/>
    </row>
    <row r="114" spans="2:19" ht="23.25" customHeight="1" x14ac:dyDescent="0.25">
      <c r="B114" s="515" t="s">
        <v>841</v>
      </c>
      <c r="C114" s="515"/>
      <c r="D114" s="515"/>
      <c r="E114" s="515"/>
      <c r="F114" s="515"/>
      <c r="G114" s="515"/>
      <c r="H114" s="362" t="s">
        <v>210</v>
      </c>
      <c r="I114" s="537" t="s">
        <v>228</v>
      </c>
      <c r="J114" s="537"/>
      <c r="K114" s="537"/>
      <c r="L114" s="537"/>
      <c r="M114" s="516" t="s">
        <v>842</v>
      </c>
      <c r="N114" s="516"/>
      <c r="O114" s="362"/>
      <c r="P114" s="363">
        <v>4980715.3600000003</v>
      </c>
      <c r="Q114" s="538">
        <v>5203133.13</v>
      </c>
      <c r="R114" s="538"/>
      <c r="S114" s="538"/>
    </row>
    <row r="115" spans="2:19" ht="15" customHeight="1" x14ac:dyDescent="0.25">
      <c r="B115" s="515" t="s">
        <v>526</v>
      </c>
      <c r="C115" s="515"/>
      <c r="D115" s="515"/>
      <c r="E115" s="515"/>
      <c r="F115" s="515"/>
      <c r="G115" s="515"/>
      <c r="H115" s="362" t="s">
        <v>210</v>
      </c>
      <c r="I115" s="537" t="s">
        <v>228</v>
      </c>
      <c r="J115" s="537"/>
      <c r="K115" s="537"/>
      <c r="L115" s="537"/>
      <c r="M115" s="516" t="s">
        <v>527</v>
      </c>
      <c r="N115" s="516"/>
      <c r="O115" s="364"/>
      <c r="P115" s="363">
        <v>3570893.24</v>
      </c>
      <c r="Q115" s="538">
        <v>3711884.97</v>
      </c>
      <c r="R115" s="538"/>
      <c r="S115" s="538"/>
    </row>
    <row r="116" spans="2:19" ht="23.25" customHeight="1" x14ac:dyDescent="0.25">
      <c r="B116" s="515" t="s">
        <v>845</v>
      </c>
      <c r="C116" s="515"/>
      <c r="D116" s="515"/>
      <c r="E116" s="515"/>
      <c r="F116" s="515"/>
      <c r="G116" s="515"/>
      <c r="H116" s="362" t="s">
        <v>210</v>
      </c>
      <c r="I116" s="537" t="s">
        <v>228</v>
      </c>
      <c r="J116" s="537"/>
      <c r="K116" s="537"/>
      <c r="L116" s="537"/>
      <c r="M116" s="516" t="s">
        <v>527</v>
      </c>
      <c r="N116" s="516"/>
      <c r="O116" s="362" t="s">
        <v>846</v>
      </c>
      <c r="P116" s="363">
        <v>1642904.44</v>
      </c>
      <c r="Q116" s="538">
        <v>1708372.62</v>
      </c>
      <c r="R116" s="538"/>
      <c r="S116" s="538"/>
    </row>
    <row r="117" spans="2:19" ht="34.5" customHeight="1" x14ac:dyDescent="0.25">
      <c r="B117" s="515" t="s">
        <v>830</v>
      </c>
      <c r="C117" s="515"/>
      <c r="D117" s="515"/>
      <c r="E117" s="515"/>
      <c r="F117" s="515"/>
      <c r="G117" s="515"/>
      <c r="H117" s="362" t="s">
        <v>210</v>
      </c>
      <c r="I117" s="537" t="s">
        <v>228</v>
      </c>
      <c r="J117" s="537"/>
      <c r="K117" s="537"/>
      <c r="L117" s="537"/>
      <c r="M117" s="516" t="s">
        <v>527</v>
      </c>
      <c r="N117" s="516"/>
      <c r="O117" s="362" t="s">
        <v>739</v>
      </c>
      <c r="P117" s="363">
        <v>1893988.8</v>
      </c>
      <c r="Q117" s="538">
        <v>1969512.35</v>
      </c>
      <c r="R117" s="538"/>
      <c r="S117" s="538"/>
    </row>
    <row r="118" spans="2:19" ht="15" customHeight="1" x14ac:dyDescent="0.25">
      <c r="B118" s="515" t="s">
        <v>831</v>
      </c>
      <c r="C118" s="515"/>
      <c r="D118" s="515"/>
      <c r="E118" s="515"/>
      <c r="F118" s="515"/>
      <c r="G118" s="515"/>
      <c r="H118" s="362" t="s">
        <v>210</v>
      </c>
      <c r="I118" s="537" t="s">
        <v>228</v>
      </c>
      <c r="J118" s="537"/>
      <c r="K118" s="537"/>
      <c r="L118" s="537"/>
      <c r="M118" s="516" t="s">
        <v>527</v>
      </c>
      <c r="N118" s="516"/>
      <c r="O118" s="362" t="s">
        <v>822</v>
      </c>
      <c r="P118" s="363">
        <v>34000</v>
      </c>
      <c r="Q118" s="538">
        <v>34000</v>
      </c>
      <c r="R118" s="538"/>
      <c r="S118" s="538"/>
    </row>
    <row r="119" spans="2:19" ht="45.75" customHeight="1" x14ac:dyDescent="0.25">
      <c r="B119" s="515" t="s">
        <v>875</v>
      </c>
      <c r="C119" s="515"/>
      <c r="D119" s="515"/>
      <c r="E119" s="515"/>
      <c r="F119" s="515"/>
      <c r="G119" s="515"/>
      <c r="H119" s="362" t="s">
        <v>210</v>
      </c>
      <c r="I119" s="537" t="s">
        <v>228</v>
      </c>
      <c r="J119" s="537"/>
      <c r="K119" s="537"/>
      <c r="L119" s="537"/>
      <c r="M119" s="516" t="s">
        <v>528</v>
      </c>
      <c r="N119" s="516"/>
      <c r="O119" s="364"/>
      <c r="P119" s="363">
        <v>6076.5</v>
      </c>
      <c r="Q119" s="538">
        <v>7291.8</v>
      </c>
      <c r="R119" s="538"/>
      <c r="S119" s="538"/>
    </row>
    <row r="120" spans="2:19" ht="23.25" customHeight="1" x14ac:dyDescent="0.25">
      <c r="B120" s="515" t="s">
        <v>828</v>
      </c>
      <c r="C120" s="515"/>
      <c r="D120" s="515"/>
      <c r="E120" s="515"/>
      <c r="F120" s="515"/>
      <c r="G120" s="515"/>
      <c r="H120" s="362" t="s">
        <v>210</v>
      </c>
      <c r="I120" s="537" t="s">
        <v>228</v>
      </c>
      <c r="J120" s="537"/>
      <c r="K120" s="537"/>
      <c r="L120" s="537"/>
      <c r="M120" s="516" t="s">
        <v>528</v>
      </c>
      <c r="N120" s="516"/>
      <c r="O120" s="362" t="s">
        <v>829</v>
      </c>
      <c r="P120" s="363">
        <v>6076.5</v>
      </c>
      <c r="Q120" s="538">
        <v>7291.8</v>
      </c>
      <c r="R120" s="538"/>
      <c r="S120" s="538"/>
    </row>
    <row r="121" spans="2:19" ht="23.25" customHeight="1" x14ac:dyDescent="0.25">
      <c r="B121" s="515" t="s">
        <v>529</v>
      </c>
      <c r="C121" s="515"/>
      <c r="D121" s="515"/>
      <c r="E121" s="515"/>
      <c r="F121" s="515"/>
      <c r="G121" s="515"/>
      <c r="H121" s="362" t="s">
        <v>210</v>
      </c>
      <c r="I121" s="537" t="s">
        <v>228</v>
      </c>
      <c r="J121" s="537"/>
      <c r="K121" s="537"/>
      <c r="L121" s="537"/>
      <c r="M121" s="516" t="s">
        <v>530</v>
      </c>
      <c r="N121" s="516"/>
      <c r="O121" s="364"/>
      <c r="P121" s="363">
        <v>558044.15</v>
      </c>
      <c r="Q121" s="538">
        <v>580202.23999999999</v>
      </c>
      <c r="R121" s="538"/>
      <c r="S121" s="538"/>
    </row>
    <row r="122" spans="2:19" ht="23.25" customHeight="1" x14ac:dyDescent="0.25">
      <c r="B122" s="515" t="s">
        <v>828</v>
      </c>
      <c r="C122" s="515"/>
      <c r="D122" s="515"/>
      <c r="E122" s="515"/>
      <c r="F122" s="515"/>
      <c r="G122" s="515"/>
      <c r="H122" s="362" t="s">
        <v>210</v>
      </c>
      <c r="I122" s="537" t="s">
        <v>228</v>
      </c>
      <c r="J122" s="537"/>
      <c r="K122" s="537"/>
      <c r="L122" s="537"/>
      <c r="M122" s="516" t="s">
        <v>530</v>
      </c>
      <c r="N122" s="516"/>
      <c r="O122" s="362" t="s">
        <v>829</v>
      </c>
      <c r="P122" s="363">
        <v>512240.17</v>
      </c>
      <c r="Q122" s="538">
        <v>533543.49</v>
      </c>
      <c r="R122" s="538"/>
      <c r="S122" s="538"/>
    </row>
    <row r="123" spans="2:19" ht="34.5" customHeight="1" x14ac:dyDescent="0.25">
      <c r="B123" s="515" t="s">
        <v>830</v>
      </c>
      <c r="C123" s="515"/>
      <c r="D123" s="515"/>
      <c r="E123" s="515"/>
      <c r="F123" s="515"/>
      <c r="G123" s="515"/>
      <c r="H123" s="362" t="s">
        <v>210</v>
      </c>
      <c r="I123" s="537" t="s">
        <v>228</v>
      </c>
      <c r="J123" s="537"/>
      <c r="K123" s="537"/>
      <c r="L123" s="537"/>
      <c r="M123" s="516" t="s">
        <v>530</v>
      </c>
      <c r="N123" s="516"/>
      <c r="O123" s="362" t="s">
        <v>739</v>
      </c>
      <c r="P123" s="363">
        <v>45803.98</v>
      </c>
      <c r="Q123" s="538">
        <v>46658.75</v>
      </c>
      <c r="R123" s="538"/>
      <c r="S123" s="538"/>
    </row>
    <row r="124" spans="2:19" ht="23.25" customHeight="1" x14ac:dyDescent="0.25">
      <c r="B124" s="515" t="s">
        <v>531</v>
      </c>
      <c r="C124" s="515"/>
      <c r="D124" s="515"/>
      <c r="E124" s="515"/>
      <c r="F124" s="515"/>
      <c r="G124" s="515"/>
      <c r="H124" s="362" t="s">
        <v>210</v>
      </c>
      <c r="I124" s="537" t="s">
        <v>228</v>
      </c>
      <c r="J124" s="537"/>
      <c r="K124" s="537"/>
      <c r="L124" s="537"/>
      <c r="M124" s="516" t="s">
        <v>532</v>
      </c>
      <c r="N124" s="516"/>
      <c r="O124" s="364"/>
      <c r="P124" s="363">
        <v>762845.35</v>
      </c>
      <c r="Q124" s="538">
        <v>817574.28</v>
      </c>
      <c r="R124" s="538"/>
      <c r="S124" s="538"/>
    </row>
    <row r="125" spans="2:19" ht="23.25" customHeight="1" x14ac:dyDescent="0.25">
      <c r="B125" s="515" t="s">
        <v>828</v>
      </c>
      <c r="C125" s="515"/>
      <c r="D125" s="515"/>
      <c r="E125" s="515"/>
      <c r="F125" s="515"/>
      <c r="G125" s="515"/>
      <c r="H125" s="362" t="s">
        <v>210</v>
      </c>
      <c r="I125" s="537" t="s">
        <v>228</v>
      </c>
      <c r="J125" s="537"/>
      <c r="K125" s="537"/>
      <c r="L125" s="537"/>
      <c r="M125" s="516" t="s">
        <v>532</v>
      </c>
      <c r="N125" s="516"/>
      <c r="O125" s="362" t="s">
        <v>829</v>
      </c>
      <c r="P125" s="363">
        <v>651228.32999999996</v>
      </c>
      <c r="Q125" s="538">
        <v>676145.35</v>
      </c>
      <c r="R125" s="538"/>
      <c r="S125" s="538"/>
    </row>
    <row r="126" spans="2:19" ht="34.5" customHeight="1" x14ac:dyDescent="0.25">
      <c r="B126" s="515" t="s">
        <v>830</v>
      </c>
      <c r="C126" s="515"/>
      <c r="D126" s="515"/>
      <c r="E126" s="515"/>
      <c r="F126" s="515"/>
      <c r="G126" s="515"/>
      <c r="H126" s="362" t="s">
        <v>210</v>
      </c>
      <c r="I126" s="537" t="s">
        <v>228</v>
      </c>
      <c r="J126" s="537"/>
      <c r="K126" s="537"/>
      <c r="L126" s="537"/>
      <c r="M126" s="516" t="s">
        <v>532</v>
      </c>
      <c r="N126" s="516"/>
      <c r="O126" s="362" t="s">
        <v>739</v>
      </c>
      <c r="P126" s="363">
        <v>111617.02</v>
      </c>
      <c r="Q126" s="538">
        <v>141428.93</v>
      </c>
      <c r="R126" s="538"/>
      <c r="S126" s="538"/>
    </row>
    <row r="127" spans="2:19" ht="68.25" customHeight="1" x14ac:dyDescent="0.25">
      <c r="B127" s="515" t="s">
        <v>876</v>
      </c>
      <c r="C127" s="515"/>
      <c r="D127" s="515"/>
      <c r="E127" s="515"/>
      <c r="F127" s="515"/>
      <c r="G127" s="515"/>
      <c r="H127" s="362" t="s">
        <v>210</v>
      </c>
      <c r="I127" s="537" t="s">
        <v>228</v>
      </c>
      <c r="J127" s="537"/>
      <c r="K127" s="537"/>
      <c r="L127" s="537"/>
      <c r="M127" s="516" t="s">
        <v>533</v>
      </c>
      <c r="N127" s="516"/>
      <c r="O127" s="364"/>
      <c r="P127" s="363">
        <v>82856.12</v>
      </c>
      <c r="Q127" s="538">
        <v>86179.839999999997</v>
      </c>
      <c r="R127" s="538"/>
      <c r="S127" s="538"/>
    </row>
    <row r="128" spans="2:19" ht="23.25" customHeight="1" x14ac:dyDescent="0.25">
      <c r="B128" s="515" t="s">
        <v>828</v>
      </c>
      <c r="C128" s="515"/>
      <c r="D128" s="515"/>
      <c r="E128" s="515"/>
      <c r="F128" s="515"/>
      <c r="G128" s="515"/>
      <c r="H128" s="362" t="s">
        <v>210</v>
      </c>
      <c r="I128" s="537" t="s">
        <v>228</v>
      </c>
      <c r="J128" s="537"/>
      <c r="K128" s="537"/>
      <c r="L128" s="537"/>
      <c r="M128" s="516" t="s">
        <v>533</v>
      </c>
      <c r="N128" s="516"/>
      <c r="O128" s="362" t="s">
        <v>829</v>
      </c>
      <c r="P128" s="363">
        <v>82856.12</v>
      </c>
      <c r="Q128" s="538">
        <v>86179.839999999997</v>
      </c>
      <c r="R128" s="538"/>
      <c r="S128" s="538"/>
    </row>
    <row r="129" spans="2:19" ht="23.25" customHeight="1" x14ac:dyDescent="0.25">
      <c r="B129" s="515" t="s">
        <v>231</v>
      </c>
      <c r="C129" s="515"/>
      <c r="D129" s="515"/>
      <c r="E129" s="515"/>
      <c r="F129" s="515"/>
      <c r="G129" s="515"/>
      <c r="H129" s="362" t="s">
        <v>215</v>
      </c>
      <c r="I129" s="516"/>
      <c r="J129" s="516"/>
      <c r="K129" s="516"/>
      <c r="L129" s="516"/>
      <c r="M129" s="516"/>
      <c r="N129" s="516"/>
      <c r="O129" s="362"/>
      <c r="P129" s="363">
        <v>10543950.310000001</v>
      </c>
      <c r="Q129" s="538">
        <v>10900132.32</v>
      </c>
      <c r="R129" s="538"/>
      <c r="S129" s="538"/>
    </row>
    <row r="130" spans="2:19" ht="34.5" customHeight="1" x14ac:dyDescent="0.25">
      <c r="B130" s="515" t="s">
        <v>877</v>
      </c>
      <c r="C130" s="515"/>
      <c r="D130" s="515"/>
      <c r="E130" s="515"/>
      <c r="F130" s="515"/>
      <c r="G130" s="515"/>
      <c r="H130" s="362" t="s">
        <v>215</v>
      </c>
      <c r="I130" s="537" t="s">
        <v>243</v>
      </c>
      <c r="J130" s="537"/>
      <c r="K130" s="537"/>
      <c r="L130" s="537"/>
      <c r="M130" s="516"/>
      <c r="N130" s="516"/>
      <c r="O130" s="362"/>
      <c r="P130" s="363">
        <v>10443950.310000001</v>
      </c>
      <c r="Q130" s="538">
        <v>10800132.32</v>
      </c>
      <c r="R130" s="538"/>
      <c r="S130" s="538"/>
    </row>
    <row r="131" spans="2:19" ht="34.5" customHeight="1" x14ac:dyDescent="0.25">
      <c r="B131" s="515" t="s">
        <v>878</v>
      </c>
      <c r="C131" s="515"/>
      <c r="D131" s="515"/>
      <c r="E131" s="515"/>
      <c r="F131" s="515"/>
      <c r="G131" s="515"/>
      <c r="H131" s="362" t="s">
        <v>215</v>
      </c>
      <c r="I131" s="537" t="s">
        <v>243</v>
      </c>
      <c r="J131" s="537"/>
      <c r="K131" s="537"/>
      <c r="L131" s="537"/>
      <c r="M131" s="516" t="s">
        <v>879</v>
      </c>
      <c r="N131" s="516"/>
      <c r="O131" s="362"/>
      <c r="P131" s="363">
        <v>10178950.310000001</v>
      </c>
      <c r="Q131" s="538">
        <v>10535132.32</v>
      </c>
      <c r="R131" s="538"/>
      <c r="S131" s="538"/>
    </row>
    <row r="132" spans="2:19" ht="23.25" customHeight="1" x14ac:dyDescent="0.25">
      <c r="B132" s="515" t="s">
        <v>880</v>
      </c>
      <c r="C132" s="515"/>
      <c r="D132" s="515"/>
      <c r="E132" s="515"/>
      <c r="F132" s="515"/>
      <c r="G132" s="515"/>
      <c r="H132" s="362" t="s">
        <v>215</v>
      </c>
      <c r="I132" s="537" t="s">
        <v>243</v>
      </c>
      <c r="J132" s="537"/>
      <c r="K132" s="537"/>
      <c r="L132" s="537"/>
      <c r="M132" s="516" t="s">
        <v>881</v>
      </c>
      <c r="N132" s="516"/>
      <c r="O132" s="362"/>
      <c r="P132" s="363">
        <v>360000</v>
      </c>
      <c r="Q132" s="538">
        <v>360000</v>
      </c>
      <c r="R132" s="538"/>
      <c r="S132" s="538"/>
    </row>
    <row r="133" spans="2:19" ht="57" customHeight="1" x14ac:dyDescent="0.25">
      <c r="B133" s="515" t="s">
        <v>702</v>
      </c>
      <c r="C133" s="515"/>
      <c r="D133" s="515"/>
      <c r="E133" s="515"/>
      <c r="F133" s="515"/>
      <c r="G133" s="515"/>
      <c r="H133" s="362" t="s">
        <v>215</v>
      </c>
      <c r="I133" s="537" t="s">
        <v>243</v>
      </c>
      <c r="J133" s="537"/>
      <c r="K133" s="537"/>
      <c r="L133" s="537"/>
      <c r="M133" s="516" t="s">
        <v>534</v>
      </c>
      <c r="N133" s="516"/>
      <c r="O133" s="364"/>
      <c r="P133" s="363">
        <v>360000</v>
      </c>
      <c r="Q133" s="538">
        <v>360000</v>
      </c>
      <c r="R133" s="538"/>
      <c r="S133" s="538"/>
    </row>
    <row r="134" spans="2:19" ht="34.5" customHeight="1" x14ac:dyDescent="0.25">
      <c r="B134" s="515" t="s">
        <v>830</v>
      </c>
      <c r="C134" s="515"/>
      <c r="D134" s="515"/>
      <c r="E134" s="515"/>
      <c r="F134" s="515"/>
      <c r="G134" s="515"/>
      <c r="H134" s="362" t="s">
        <v>215</v>
      </c>
      <c r="I134" s="537" t="s">
        <v>243</v>
      </c>
      <c r="J134" s="537"/>
      <c r="K134" s="537"/>
      <c r="L134" s="537"/>
      <c r="M134" s="516" t="s">
        <v>534</v>
      </c>
      <c r="N134" s="516"/>
      <c r="O134" s="362" t="s">
        <v>739</v>
      </c>
      <c r="P134" s="363">
        <v>360000</v>
      </c>
      <c r="Q134" s="538">
        <v>360000</v>
      </c>
      <c r="R134" s="538"/>
      <c r="S134" s="538"/>
    </row>
    <row r="135" spans="2:19" ht="23.25" customHeight="1" x14ac:dyDescent="0.25">
      <c r="B135" s="515" t="s">
        <v>882</v>
      </c>
      <c r="C135" s="515"/>
      <c r="D135" s="515"/>
      <c r="E135" s="515"/>
      <c r="F135" s="515"/>
      <c r="G135" s="515"/>
      <c r="H135" s="362" t="s">
        <v>215</v>
      </c>
      <c r="I135" s="537" t="s">
        <v>243</v>
      </c>
      <c r="J135" s="537"/>
      <c r="K135" s="537"/>
      <c r="L135" s="537"/>
      <c r="M135" s="516" t="s">
        <v>883</v>
      </c>
      <c r="N135" s="516"/>
      <c r="O135" s="362"/>
      <c r="P135" s="363">
        <v>700000</v>
      </c>
      <c r="Q135" s="538">
        <v>700000</v>
      </c>
      <c r="R135" s="538"/>
      <c r="S135" s="538"/>
    </row>
    <row r="136" spans="2:19" ht="113.25" customHeight="1" x14ac:dyDescent="0.25">
      <c r="B136" s="515" t="s">
        <v>884</v>
      </c>
      <c r="C136" s="515"/>
      <c r="D136" s="515"/>
      <c r="E136" s="515"/>
      <c r="F136" s="515"/>
      <c r="G136" s="515"/>
      <c r="H136" s="362" t="s">
        <v>215</v>
      </c>
      <c r="I136" s="537" t="s">
        <v>243</v>
      </c>
      <c r="J136" s="537"/>
      <c r="K136" s="537"/>
      <c r="L136" s="537"/>
      <c r="M136" s="516" t="s">
        <v>535</v>
      </c>
      <c r="N136" s="516"/>
      <c r="O136" s="364"/>
      <c r="P136" s="363">
        <v>300000</v>
      </c>
      <c r="Q136" s="538">
        <v>300000</v>
      </c>
      <c r="R136" s="538"/>
      <c r="S136" s="538"/>
    </row>
    <row r="137" spans="2:19" ht="34.5" customHeight="1" x14ac:dyDescent="0.25">
      <c r="B137" s="515" t="s">
        <v>830</v>
      </c>
      <c r="C137" s="515"/>
      <c r="D137" s="515"/>
      <c r="E137" s="515"/>
      <c r="F137" s="515"/>
      <c r="G137" s="515"/>
      <c r="H137" s="362" t="s">
        <v>215</v>
      </c>
      <c r="I137" s="537" t="s">
        <v>243</v>
      </c>
      <c r="J137" s="537"/>
      <c r="K137" s="537"/>
      <c r="L137" s="537"/>
      <c r="M137" s="516" t="s">
        <v>535</v>
      </c>
      <c r="N137" s="516"/>
      <c r="O137" s="362" t="s">
        <v>739</v>
      </c>
      <c r="P137" s="363">
        <v>300000</v>
      </c>
      <c r="Q137" s="538">
        <v>300000</v>
      </c>
      <c r="R137" s="538"/>
      <c r="S137" s="538"/>
    </row>
    <row r="138" spans="2:19" ht="102" customHeight="1" x14ac:dyDescent="0.25">
      <c r="B138" s="515" t="s">
        <v>885</v>
      </c>
      <c r="C138" s="515"/>
      <c r="D138" s="515"/>
      <c r="E138" s="515"/>
      <c r="F138" s="515"/>
      <c r="G138" s="515"/>
      <c r="H138" s="362" t="s">
        <v>215</v>
      </c>
      <c r="I138" s="537" t="s">
        <v>243</v>
      </c>
      <c r="J138" s="537"/>
      <c r="K138" s="537"/>
      <c r="L138" s="537"/>
      <c r="M138" s="516" t="s">
        <v>637</v>
      </c>
      <c r="N138" s="516"/>
      <c r="O138" s="364"/>
      <c r="P138" s="363">
        <v>400000</v>
      </c>
      <c r="Q138" s="538">
        <v>400000</v>
      </c>
      <c r="R138" s="538"/>
      <c r="S138" s="538"/>
    </row>
    <row r="139" spans="2:19" ht="34.5" customHeight="1" x14ac:dyDescent="0.25">
      <c r="B139" s="515" t="s">
        <v>830</v>
      </c>
      <c r="C139" s="515"/>
      <c r="D139" s="515"/>
      <c r="E139" s="515"/>
      <c r="F139" s="515"/>
      <c r="G139" s="515"/>
      <c r="H139" s="362" t="s">
        <v>215</v>
      </c>
      <c r="I139" s="537" t="s">
        <v>243</v>
      </c>
      <c r="J139" s="537"/>
      <c r="K139" s="537"/>
      <c r="L139" s="537"/>
      <c r="M139" s="516" t="s">
        <v>637</v>
      </c>
      <c r="N139" s="516"/>
      <c r="O139" s="362" t="s">
        <v>739</v>
      </c>
      <c r="P139" s="363">
        <v>400000</v>
      </c>
      <c r="Q139" s="538">
        <v>400000</v>
      </c>
      <c r="R139" s="538"/>
      <c r="S139" s="538"/>
    </row>
    <row r="140" spans="2:19" ht="23.25" customHeight="1" x14ac:dyDescent="0.25">
      <c r="B140" s="515" t="s">
        <v>886</v>
      </c>
      <c r="C140" s="515"/>
      <c r="D140" s="515"/>
      <c r="E140" s="515"/>
      <c r="F140" s="515"/>
      <c r="G140" s="515"/>
      <c r="H140" s="362" t="s">
        <v>215</v>
      </c>
      <c r="I140" s="537" t="s">
        <v>243</v>
      </c>
      <c r="J140" s="537"/>
      <c r="K140" s="537"/>
      <c r="L140" s="537"/>
      <c r="M140" s="516" t="s">
        <v>887</v>
      </c>
      <c r="N140" s="516"/>
      <c r="O140" s="362"/>
      <c r="P140" s="363">
        <v>9018950.3100000005</v>
      </c>
      <c r="Q140" s="538">
        <v>9375132.3200000003</v>
      </c>
      <c r="R140" s="538"/>
      <c r="S140" s="538"/>
    </row>
    <row r="141" spans="2:19" ht="90.75" customHeight="1" x14ac:dyDescent="0.25">
      <c r="B141" s="515" t="s">
        <v>888</v>
      </c>
      <c r="C141" s="515"/>
      <c r="D141" s="515"/>
      <c r="E141" s="515"/>
      <c r="F141" s="515"/>
      <c r="G141" s="515"/>
      <c r="H141" s="362" t="s">
        <v>215</v>
      </c>
      <c r="I141" s="537" t="s">
        <v>243</v>
      </c>
      <c r="J141" s="537"/>
      <c r="K141" s="537"/>
      <c r="L141" s="537"/>
      <c r="M141" s="516" t="s">
        <v>536</v>
      </c>
      <c r="N141" s="516"/>
      <c r="O141" s="364"/>
      <c r="P141" s="363">
        <v>9018950.3100000005</v>
      </c>
      <c r="Q141" s="538">
        <v>9375132.3200000003</v>
      </c>
      <c r="R141" s="538"/>
      <c r="S141" s="538"/>
    </row>
    <row r="142" spans="2:19" ht="23.25" customHeight="1" x14ac:dyDescent="0.25">
      <c r="B142" s="515" t="s">
        <v>845</v>
      </c>
      <c r="C142" s="515"/>
      <c r="D142" s="515"/>
      <c r="E142" s="515"/>
      <c r="F142" s="515"/>
      <c r="G142" s="515"/>
      <c r="H142" s="362" t="s">
        <v>215</v>
      </c>
      <c r="I142" s="537" t="s">
        <v>243</v>
      </c>
      <c r="J142" s="537"/>
      <c r="K142" s="537"/>
      <c r="L142" s="537"/>
      <c r="M142" s="516" t="s">
        <v>536</v>
      </c>
      <c r="N142" s="516"/>
      <c r="O142" s="362" t="s">
        <v>846</v>
      </c>
      <c r="P142" s="363">
        <v>8551851.4299999997</v>
      </c>
      <c r="Q142" s="538">
        <v>8893869.4800000004</v>
      </c>
      <c r="R142" s="538"/>
      <c r="S142" s="538"/>
    </row>
    <row r="143" spans="2:19" ht="34.5" customHeight="1" x14ac:dyDescent="0.25">
      <c r="B143" s="515" t="s">
        <v>830</v>
      </c>
      <c r="C143" s="515"/>
      <c r="D143" s="515"/>
      <c r="E143" s="515"/>
      <c r="F143" s="515"/>
      <c r="G143" s="515"/>
      <c r="H143" s="362" t="s">
        <v>215</v>
      </c>
      <c r="I143" s="537" t="s">
        <v>243</v>
      </c>
      <c r="J143" s="537"/>
      <c r="K143" s="537"/>
      <c r="L143" s="537"/>
      <c r="M143" s="516" t="s">
        <v>536</v>
      </c>
      <c r="N143" s="516"/>
      <c r="O143" s="362" t="s">
        <v>739</v>
      </c>
      <c r="P143" s="363">
        <v>432098.88</v>
      </c>
      <c r="Q143" s="538">
        <v>446262.84</v>
      </c>
      <c r="R143" s="538"/>
      <c r="S143" s="538"/>
    </row>
    <row r="144" spans="2:19" ht="15" customHeight="1" x14ac:dyDescent="0.25">
      <c r="B144" s="515" t="s">
        <v>831</v>
      </c>
      <c r="C144" s="515"/>
      <c r="D144" s="515"/>
      <c r="E144" s="515"/>
      <c r="F144" s="515"/>
      <c r="G144" s="515"/>
      <c r="H144" s="362" t="s">
        <v>215</v>
      </c>
      <c r="I144" s="537" t="s">
        <v>243</v>
      </c>
      <c r="J144" s="537"/>
      <c r="K144" s="537"/>
      <c r="L144" s="537"/>
      <c r="M144" s="516" t="s">
        <v>536</v>
      </c>
      <c r="N144" s="516"/>
      <c r="O144" s="362" t="s">
        <v>822</v>
      </c>
      <c r="P144" s="363">
        <v>35000</v>
      </c>
      <c r="Q144" s="538">
        <v>35000</v>
      </c>
      <c r="R144" s="538"/>
      <c r="S144" s="538"/>
    </row>
    <row r="145" spans="2:19" ht="45.75" customHeight="1" x14ac:dyDescent="0.25">
      <c r="B145" s="515" t="s">
        <v>889</v>
      </c>
      <c r="C145" s="515"/>
      <c r="D145" s="515"/>
      <c r="E145" s="515"/>
      <c r="F145" s="515"/>
      <c r="G145" s="515"/>
      <c r="H145" s="362" t="s">
        <v>215</v>
      </c>
      <c r="I145" s="537" t="s">
        <v>243</v>
      </c>
      <c r="J145" s="537"/>
      <c r="K145" s="537"/>
      <c r="L145" s="537"/>
      <c r="M145" s="516" t="s">
        <v>890</v>
      </c>
      <c r="N145" s="516"/>
      <c r="O145" s="362"/>
      <c r="P145" s="363">
        <v>100000</v>
      </c>
      <c r="Q145" s="538">
        <v>100000</v>
      </c>
      <c r="R145" s="538"/>
      <c r="S145" s="538"/>
    </row>
    <row r="146" spans="2:19" ht="90.75" customHeight="1" x14ac:dyDescent="0.25">
      <c r="B146" s="515" t="s">
        <v>698</v>
      </c>
      <c r="C146" s="515"/>
      <c r="D146" s="515"/>
      <c r="E146" s="515"/>
      <c r="F146" s="515"/>
      <c r="G146" s="515"/>
      <c r="H146" s="362" t="s">
        <v>215</v>
      </c>
      <c r="I146" s="537" t="s">
        <v>243</v>
      </c>
      <c r="J146" s="537"/>
      <c r="K146" s="537"/>
      <c r="L146" s="537"/>
      <c r="M146" s="516" t="s">
        <v>697</v>
      </c>
      <c r="N146" s="516"/>
      <c r="O146" s="364"/>
      <c r="P146" s="363">
        <v>100000</v>
      </c>
      <c r="Q146" s="538">
        <v>100000</v>
      </c>
      <c r="R146" s="538"/>
      <c r="S146" s="538"/>
    </row>
    <row r="147" spans="2:19" ht="34.5" customHeight="1" x14ac:dyDescent="0.25">
      <c r="B147" s="515" t="s">
        <v>830</v>
      </c>
      <c r="C147" s="515"/>
      <c r="D147" s="515"/>
      <c r="E147" s="515"/>
      <c r="F147" s="515"/>
      <c r="G147" s="515"/>
      <c r="H147" s="362" t="s">
        <v>215</v>
      </c>
      <c r="I147" s="537" t="s">
        <v>243</v>
      </c>
      <c r="J147" s="537"/>
      <c r="K147" s="537"/>
      <c r="L147" s="537"/>
      <c r="M147" s="516" t="s">
        <v>697</v>
      </c>
      <c r="N147" s="516"/>
      <c r="O147" s="362" t="s">
        <v>739</v>
      </c>
      <c r="P147" s="363">
        <v>100000</v>
      </c>
      <c r="Q147" s="538">
        <v>100000</v>
      </c>
      <c r="R147" s="538"/>
      <c r="S147" s="538"/>
    </row>
    <row r="148" spans="2:19" ht="34.5" customHeight="1" x14ac:dyDescent="0.25">
      <c r="B148" s="515" t="s">
        <v>891</v>
      </c>
      <c r="C148" s="515"/>
      <c r="D148" s="515"/>
      <c r="E148" s="515"/>
      <c r="F148" s="515"/>
      <c r="G148" s="515"/>
      <c r="H148" s="362" t="s">
        <v>215</v>
      </c>
      <c r="I148" s="537" t="s">
        <v>243</v>
      </c>
      <c r="J148" s="537"/>
      <c r="K148" s="537"/>
      <c r="L148" s="537"/>
      <c r="M148" s="516" t="s">
        <v>892</v>
      </c>
      <c r="N148" s="516"/>
      <c r="O148" s="362"/>
      <c r="P148" s="363">
        <v>265000</v>
      </c>
      <c r="Q148" s="538">
        <v>265000</v>
      </c>
      <c r="R148" s="538"/>
      <c r="S148" s="538"/>
    </row>
    <row r="149" spans="2:19" ht="45.75" customHeight="1" x14ac:dyDescent="0.25">
      <c r="B149" s="515" t="s">
        <v>893</v>
      </c>
      <c r="C149" s="515"/>
      <c r="D149" s="515"/>
      <c r="E149" s="515"/>
      <c r="F149" s="515"/>
      <c r="G149" s="515"/>
      <c r="H149" s="362" t="s">
        <v>215</v>
      </c>
      <c r="I149" s="537" t="s">
        <v>243</v>
      </c>
      <c r="J149" s="537"/>
      <c r="K149" s="537"/>
      <c r="L149" s="537"/>
      <c r="M149" s="516" t="s">
        <v>894</v>
      </c>
      <c r="N149" s="516"/>
      <c r="O149" s="362"/>
      <c r="P149" s="363">
        <v>265000</v>
      </c>
      <c r="Q149" s="538">
        <v>265000</v>
      </c>
      <c r="R149" s="538"/>
      <c r="S149" s="538"/>
    </row>
    <row r="150" spans="2:19" ht="45.75" customHeight="1" x14ac:dyDescent="0.25">
      <c r="B150" s="515" t="s">
        <v>696</v>
      </c>
      <c r="C150" s="515"/>
      <c r="D150" s="515"/>
      <c r="E150" s="515"/>
      <c r="F150" s="515"/>
      <c r="G150" s="515"/>
      <c r="H150" s="362" t="s">
        <v>215</v>
      </c>
      <c r="I150" s="537" t="s">
        <v>243</v>
      </c>
      <c r="J150" s="537"/>
      <c r="K150" s="537"/>
      <c r="L150" s="537"/>
      <c r="M150" s="516" t="s">
        <v>537</v>
      </c>
      <c r="N150" s="516"/>
      <c r="O150" s="364"/>
      <c r="P150" s="363">
        <v>265000</v>
      </c>
      <c r="Q150" s="538">
        <v>265000</v>
      </c>
      <c r="R150" s="538"/>
      <c r="S150" s="538"/>
    </row>
    <row r="151" spans="2:19" ht="34.5" customHeight="1" x14ac:dyDescent="0.25">
      <c r="B151" s="515" t="s">
        <v>830</v>
      </c>
      <c r="C151" s="515"/>
      <c r="D151" s="515"/>
      <c r="E151" s="515"/>
      <c r="F151" s="515"/>
      <c r="G151" s="515"/>
      <c r="H151" s="362" t="s">
        <v>215</v>
      </c>
      <c r="I151" s="537" t="s">
        <v>243</v>
      </c>
      <c r="J151" s="537"/>
      <c r="K151" s="537"/>
      <c r="L151" s="537"/>
      <c r="M151" s="516" t="s">
        <v>537</v>
      </c>
      <c r="N151" s="516"/>
      <c r="O151" s="362" t="s">
        <v>739</v>
      </c>
      <c r="P151" s="363">
        <v>265000</v>
      </c>
      <c r="Q151" s="538">
        <v>265000</v>
      </c>
      <c r="R151" s="538"/>
      <c r="S151" s="538"/>
    </row>
    <row r="152" spans="2:19" ht="34.5" customHeight="1" x14ac:dyDescent="0.25">
      <c r="B152" s="515" t="s">
        <v>235</v>
      </c>
      <c r="C152" s="515"/>
      <c r="D152" s="515"/>
      <c r="E152" s="515"/>
      <c r="F152" s="515"/>
      <c r="G152" s="515"/>
      <c r="H152" s="362" t="s">
        <v>215</v>
      </c>
      <c r="I152" s="537" t="s">
        <v>236</v>
      </c>
      <c r="J152" s="537"/>
      <c r="K152" s="537"/>
      <c r="L152" s="537"/>
      <c r="M152" s="516"/>
      <c r="N152" s="516"/>
      <c r="O152" s="362"/>
      <c r="P152" s="363">
        <v>100000</v>
      </c>
      <c r="Q152" s="538">
        <v>100000</v>
      </c>
      <c r="R152" s="538"/>
      <c r="S152" s="538"/>
    </row>
    <row r="153" spans="2:19" ht="34.5" customHeight="1" x14ac:dyDescent="0.25">
      <c r="B153" s="515" t="s">
        <v>878</v>
      </c>
      <c r="C153" s="515"/>
      <c r="D153" s="515"/>
      <c r="E153" s="515"/>
      <c r="F153" s="515"/>
      <c r="G153" s="515"/>
      <c r="H153" s="362" t="s">
        <v>215</v>
      </c>
      <c r="I153" s="537" t="s">
        <v>236</v>
      </c>
      <c r="J153" s="537"/>
      <c r="K153" s="537"/>
      <c r="L153" s="537"/>
      <c r="M153" s="516" t="s">
        <v>879</v>
      </c>
      <c r="N153" s="516"/>
      <c r="O153" s="362"/>
      <c r="P153" s="363">
        <v>100000</v>
      </c>
      <c r="Q153" s="538">
        <v>100000</v>
      </c>
      <c r="R153" s="538"/>
      <c r="S153" s="538"/>
    </row>
    <row r="154" spans="2:19" ht="57" customHeight="1" x14ac:dyDescent="0.25">
      <c r="B154" s="515" t="s">
        <v>895</v>
      </c>
      <c r="C154" s="515"/>
      <c r="D154" s="515"/>
      <c r="E154" s="515"/>
      <c r="F154" s="515"/>
      <c r="G154" s="515"/>
      <c r="H154" s="362" t="s">
        <v>215</v>
      </c>
      <c r="I154" s="537" t="s">
        <v>236</v>
      </c>
      <c r="J154" s="537"/>
      <c r="K154" s="537"/>
      <c r="L154" s="537"/>
      <c r="M154" s="516" t="s">
        <v>896</v>
      </c>
      <c r="N154" s="516"/>
      <c r="O154" s="362"/>
      <c r="P154" s="363">
        <v>100000</v>
      </c>
      <c r="Q154" s="538">
        <v>100000</v>
      </c>
      <c r="R154" s="538"/>
      <c r="S154" s="538"/>
    </row>
    <row r="155" spans="2:19" ht="102" customHeight="1" x14ac:dyDescent="0.25">
      <c r="B155" s="515" t="s">
        <v>897</v>
      </c>
      <c r="C155" s="515"/>
      <c r="D155" s="515"/>
      <c r="E155" s="515"/>
      <c r="F155" s="515"/>
      <c r="G155" s="515"/>
      <c r="H155" s="362" t="s">
        <v>215</v>
      </c>
      <c r="I155" s="537" t="s">
        <v>236</v>
      </c>
      <c r="J155" s="537"/>
      <c r="K155" s="537"/>
      <c r="L155" s="537"/>
      <c r="M155" s="516" t="s">
        <v>695</v>
      </c>
      <c r="N155" s="516"/>
      <c r="O155" s="364"/>
      <c r="P155" s="363">
        <v>100000</v>
      </c>
      <c r="Q155" s="538">
        <v>100000</v>
      </c>
      <c r="R155" s="538"/>
      <c r="S155" s="538"/>
    </row>
    <row r="156" spans="2:19" ht="34.5" customHeight="1" x14ac:dyDescent="0.25">
      <c r="B156" s="515" t="s">
        <v>830</v>
      </c>
      <c r="C156" s="515"/>
      <c r="D156" s="515"/>
      <c r="E156" s="515"/>
      <c r="F156" s="515"/>
      <c r="G156" s="515"/>
      <c r="H156" s="362" t="s">
        <v>215</v>
      </c>
      <c r="I156" s="537" t="s">
        <v>236</v>
      </c>
      <c r="J156" s="537"/>
      <c r="K156" s="537"/>
      <c r="L156" s="537"/>
      <c r="M156" s="516" t="s">
        <v>695</v>
      </c>
      <c r="N156" s="516"/>
      <c r="O156" s="362" t="s">
        <v>739</v>
      </c>
      <c r="P156" s="363">
        <v>100000</v>
      </c>
      <c r="Q156" s="538">
        <v>100000</v>
      </c>
      <c r="R156" s="538"/>
      <c r="S156" s="538"/>
    </row>
    <row r="157" spans="2:19" ht="34.5" customHeight="1" x14ac:dyDescent="0.25">
      <c r="B157" s="515" t="s">
        <v>898</v>
      </c>
      <c r="C157" s="515"/>
      <c r="D157" s="515"/>
      <c r="E157" s="515"/>
      <c r="F157" s="515"/>
      <c r="G157" s="515"/>
      <c r="H157" s="362" t="s">
        <v>215</v>
      </c>
      <c r="I157" s="537" t="s">
        <v>236</v>
      </c>
      <c r="J157" s="537"/>
      <c r="K157" s="537"/>
      <c r="L157" s="537"/>
      <c r="M157" s="516" t="s">
        <v>899</v>
      </c>
      <c r="N157" s="516"/>
      <c r="O157" s="364"/>
      <c r="P157" s="363">
        <v>0</v>
      </c>
      <c r="Q157" s="538">
        <v>0</v>
      </c>
      <c r="R157" s="538"/>
      <c r="S157" s="538"/>
    </row>
    <row r="158" spans="2:19" ht="23.25" customHeight="1" x14ac:dyDescent="0.25">
      <c r="B158" s="515" t="s">
        <v>828</v>
      </c>
      <c r="C158" s="515"/>
      <c r="D158" s="515"/>
      <c r="E158" s="515"/>
      <c r="F158" s="515"/>
      <c r="G158" s="515"/>
      <c r="H158" s="362" t="s">
        <v>215</v>
      </c>
      <c r="I158" s="537" t="s">
        <v>236</v>
      </c>
      <c r="J158" s="537"/>
      <c r="K158" s="537"/>
      <c r="L158" s="537"/>
      <c r="M158" s="516" t="s">
        <v>899</v>
      </c>
      <c r="N158" s="516"/>
      <c r="O158" s="362" t="s">
        <v>829</v>
      </c>
      <c r="P158" s="363">
        <v>0</v>
      </c>
      <c r="Q158" s="538">
        <v>0</v>
      </c>
      <c r="R158" s="538"/>
      <c r="S158" s="538"/>
    </row>
    <row r="159" spans="2:19" ht="15" customHeight="1" x14ac:dyDescent="0.25">
      <c r="B159" s="515" t="s">
        <v>237</v>
      </c>
      <c r="C159" s="515"/>
      <c r="D159" s="515"/>
      <c r="E159" s="515"/>
      <c r="F159" s="515"/>
      <c r="G159" s="515"/>
      <c r="H159" s="362" t="s">
        <v>217</v>
      </c>
      <c r="I159" s="516"/>
      <c r="J159" s="516"/>
      <c r="K159" s="516"/>
      <c r="L159" s="516"/>
      <c r="M159" s="516"/>
      <c r="N159" s="516"/>
      <c r="O159" s="362"/>
      <c r="P159" s="363">
        <v>120958379.40000001</v>
      </c>
      <c r="Q159" s="538">
        <v>120870473.40000001</v>
      </c>
      <c r="R159" s="538"/>
      <c r="S159" s="538"/>
    </row>
    <row r="160" spans="2:19" ht="15" customHeight="1" x14ac:dyDescent="0.25">
      <c r="B160" s="515" t="s">
        <v>479</v>
      </c>
      <c r="C160" s="515"/>
      <c r="D160" s="515"/>
      <c r="E160" s="515"/>
      <c r="F160" s="515"/>
      <c r="G160" s="515"/>
      <c r="H160" s="362" t="s">
        <v>217</v>
      </c>
      <c r="I160" s="537" t="s">
        <v>210</v>
      </c>
      <c r="J160" s="537"/>
      <c r="K160" s="537"/>
      <c r="L160" s="537"/>
      <c r="M160" s="516"/>
      <c r="N160" s="516"/>
      <c r="O160" s="362"/>
      <c r="P160" s="363">
        <v>966579.4</v>
      </c>
      <c r="Q160" s="538">
        <v>878673.4</v>
      </c>
      <c r="R160" s="538"/>
      <c r="S160" s="538"/>
    </row>
    <row r="161" spans="2:19" ht="15" customHeight="1" x14ac:dyDescent="0.25">
      <c r="B161" s="515" t="s">
        <v>839</v>
      </c>
      <c r="C161" s="515"/>
      <c r="D161" s="515"/>
      <c r="E161" s="515"/>
      <c r="F161" s="515"/>
      <c r="G161" s="515"/>
      <c r="H161" s="362" t="s">
        <v>217</v>
      </c>
      <c r="I161" s="537" t="s">
        <v>210</v>
      </c>
      <c r="J161" s="537"/>
      <c r="K161" s="537"/>
      <c r="L161" s="537"/>
      <c r="M161" s="516" t="s">
        <v>840</v>
      </c>
      <c r="N161" s="516"/>
      <c r="O161" s="362"/>
      <c r="P161" s="363">
        <v>966579.4</v>
      </c>
      <c r="Q161" s="538">
        <v>878673.4</v>
      </c>
      <c r="R161" s="538"/>
      <c r="S161" s="538"/>
    </row>
    <row r="162" spans="2:19" ht="23.25" customHeight="1" x14ac:dyDescent="0.25">
      <c r="B162" s="515" t="s">
        <v>841</v>
      </c>
      <c r="C162" s="515"/>
      <c r="D162" s="515"/>
      <c r="E162" s="515"/>
      <c r="F162" s="515"/>
      <c r="G162" s="515"/>
      <c r="H162" s="362" t="s">
        <v>217</v>
      </c>
      <c r="I162" s="537" t="s">
        <v>210</v>
      </c>
      <c r="J162" s="537"/>
      <c r="K162" s="537"/>
      <c r="L162" s="537"/>
      <c r="M162" s="516" t="s">
        <v>842</v>
      </c>
      <c r="N162" s="516"/>
      <c r="O162" s="362"/>
      <c r="P162" s="363">
        <v>966579.4</v>
      </c>
      <c r="Q162" s="538">
        <v>878673.4</v>
      </c>
      <c r="R162" s="538"/>
      <c r="S162" s="538"/>
    </row>
    <row r="163" spans="2:19" ht="23.25" customHeight="1" x14ac:dyDescent="0.25">
      <c r="B163" s="515" t="s">
        <v>538</v>
      </c>
      <c r="C163" s="515"/>
      <c r="D163" s="515"/>
      <c r="E163" s="515"/>
      <c r="F163" s="515"/>
      <c r="G163" s="515"/>
      <c r="H163" s="362" t="s">
        <v>217</v>
      </c>
      <c r="I163" s="537" t="s">
        <v>210</v>
      </c>
      <c r="J163" s="537"/>
      <c r="K163" s="537"/>
      <c r="L163" s="537"/>
      <c r="M163" s="516" t="s">
        <v>539</v>
      </c>
      <c r="N163" s="516"/>
      <c r="O163" s="364"/>
      <c r="P163" s="363">
        <v>966579.4</v>
      </c>
      <c r="Q163" s="538">
        <v>878673.4</v>
      </c>
      <c r="R163" s="538"/>
      <c r="S163" s="538"/>
    </row>
    <row r="164" spans="2:19" ht="34.5" customHeight="1" x14ac:dyDescent="0.25">
      <c r="B164" s="515" t="s">
        <v>830</v>
      </c>
      <c r="C164" s="515"/>
      <c r="D164" s="515"/>
      <c r="E164" s="515"/>
      <c r="F164" s="515"/>
      <c r="G164" s="515"/>
      <c r="H164" s="362" t="s">
        <v>217</v>
      </c>
      <c r="I164" s="537" t="s">
        <v>210</v>
      </c>
      <c r="J164" s="537"/>
      <c r="K164" s="537"/>
      <c r="L164" s="537"/>
      <c r="M164" s="516" t="s">
        <v>539</v>
      </c>
      <c r="N164" s="516"/>
      <c r="O164" s="362" t="s">
        <v>739</v>
      </c>
      <c r="P164" s="363">
        <v>966579.4</v>
      </c>
      <c r="Q164" s="538">
        <v>878673.4</v>
      </c>
      <c r="R164" s="538"/>
      <c r="S164" s="538"/>
    </row>
    <row r="165" spans="2:19" ht="15" customHeight="1" x14ac:dyDescent="0.25">
      <c r="B165" s="515" t="s">
        <v>238</v>
      </c>
      <c r="C165" s="515"/>
      <c r="D165" s="515"/>
      <c r="E165" s="515"/>
      <c r="F165" s="515"/>
      <c r="G165" s="515"/>
      <c r="H165" s="362" t="s">
        <v>217</v>
      </c>
      <c r="I165" s="537" t="s">
        <v>219</v>
      </c>
      <c r="J165" s="537"/>
      <c r="K165" s="537"/>
      <c r="L165" s="537"/>
      <c r="M165" s="516"/>
      <c r="N165" s="516"/>
      <c r="O165" s="362"/>
      <c r="P165" s="363">
        <v>3041800</v>
      </c>
      <c r="Q165" s="538">
        <v>3041800</v>
      </c>
      <c r="R165" s="538"/>
      <c r="S165" s="538"/>
    </row>
    <row r="166" spans="2:19" ht="34.5" customHeight="1" x14ac:dyDescent="0.25">
      <c r="B166" s="515" t="s">
        <v>878</v>
      </c>
      <c r="C166" s="515"/>
      <c r="D166" s="515"/>
      <c r="E166" s="515"/>
      <c r="F166" s="515"/>
      <c r="G166" s="515"/>
      <c r="H166" s="362" t="s">
        <v>217</v>
      </c>
      <c r="I166" s="537" t="s">
        <v>219</v>
      </c>
      <c r="J166" s="537"/>
      <c r="K166" s="537"/>
      <c r="L166" s="537"/>
      <c r="M166" s="516" t="s">
        <v>879</v>
      </c>
      <c r="N166" s="516"/>
      <c r="O166" s="362"/>
      <c r="P166" s="363">
        <v>3041800</v>
      </c>
      <c r="Q166" s="538">
        <v>3041800</v>
      </c>
      <c r="R166" s="538"/>
      <c r="S166" s="538"/>
    </row>
    <row r="167" spans="2:19" ht="23.25" customHeight="1" x14ac:dyDescent="0.25">
      <c r="B167" s="515" t="s">
        <v>882</v>
      </c>
      <c r="C167" s="515"/>
      <c r="D167" s="515"/>
      <c r="E167" s="515"/>
      <c r="F167" s="515"/>
      <c r="G167" s="515"/>
      <c r="H167" s="362" t="s">
        <v>217</v>
      </c>
      <c r="I167" s="537" t="s">
        <v>219</v>
      </c>
      <c r="J167" s="537"/>
      <c r="K167" s="537"/>
      <c r="L167" s="537"/>
      <c r="M167" s="516" t="s">
        <v>883</v>
      </c>
      <c r="N167" s="516"/>
      <c r="O167" s="362"/>
      <c r="P167" s="363">
        <v>1580000</v>
      </c>
      <c r="Q167" s="538">
        <v>1580000</v>
      </c>
      <c r="R167" s="538"/>
      <c r="S167" s="538"/>
    </row>
    <row r="168" spans="2:19" ht="34.5" customHeight="1" x14ac:dyDescent="0.25">
      <c r="B168" s="515" t="s">
        <v>754</v>
      </c>
      <c r="C168" s="515"/>
      <c r="D168" s="515"/>
      <c r="E168" s="515"/>
      <c r="F168" s="515"/>
      <c r="G168" s="515"/>
      <c r="H168" s="362" t="s">
        <v>217</v>
      </c>
      <c r="I168" s="537" t="s">
        <v>219</v>
      </c>
      <c r="J168" s="537"/>
      <c r="K168" s="537"/>
      <c r="L168" s="537"/>
      <c r="M168" s="516" t="s">
        <v>753</v>
      </c>
      <c r="N168" s="516"/>
      <c r="O168" s="364"/>
      <c r="P168" s="363">
        <v>1580000</v>
      </c>
      <c r="Q168" s="538">
        <v>1580000</v>
      </c>
      <c r="R168" s="538"/>
      <c r="S168" s="538"/>
    </row>
    <row r="169" spans="2:19" ht="34.5" customHeight="1" x14ac:dyDescent="0.25">
      <c r="B169" s="515" t="s">
        <v>830</v>
      </c>
      <c r="C169" s="515"/>
      <c r="D169" s="515"/>
      <c r="E169" s="515"/>
      <c r="F169" s="515"/>
      <c r="G169" s="515"/>
      <c r="H169" s="362" t="s">
        <v>217</v>
      </c>
      <c r="I169" s="537" t="s">
        <v>219</v>
      </c>
      <c r="J169" s="537"/>
      <c r="K169" s="537"/>
      <c r="L169" s="537"/>
      <c r="M169" s="516" t="s">
        <v>753</v>
      </c>
      <c r="N169" s="516"/>
      <c r="O169" s="362" t="s">
        <v>739</v>
      </c>
      <c r="P169" s="363">
        <v>1580000</v>
      </c>
      <c r="Q169" s="538">
        <v>1580000</v>
      </c>
      <c r="R169" s="538"/>
      <c r="S169" s="538"/>
    </row>
    <row r="170" spans="2:19" ht="57" customHeight="1" x14ac:dyDescent="0.25">
      <c r="B170" s="515" t="s">
        <v>900</v>
      </c>
      <c r="C170" s="515"/>
      <c r="D170" s="515"/>
      <c r="E170" s="515"/>
      <c r="F170" s="515"/>
      <c r="G170" s="515"/>
      <c r="H170" s="362" t="s">
        <v>217</v>
      </c>
      <c r="I170" s="537" t="s">
        <v>219</v>
      </c>
      <c r="J170" s="537"/>
      <c r="K170" s="537"/>
      <c r="L170" s="537"/>
      <c r="M170" s="516" t="s">
        <v>901</v>
      </c>
      <c r="N170" s="516"/>
      <c r="O170" s="362"/>
      <c r="P170" s="363">
        <v>1461800</v>
      </c>
      <c r="Q170" s="538">
        <v>1461800</v>
      </c>
      <c r="R170" s="538"/>
      <c r="S170" s="538"/>
    </row>
    <row r="171" spans="2:19" ht="79.5" customHeight="1" x14ac:dyDescent="0.25">
      <c r="B171" s="515" t="s">
        <v>540</v>
      </c>
      <c r="C171" s="515"/>
      <c r="D171" s="515"/>
      <c r="E171" s="515"/>
      <c r="F171" s="515"/>
      <c r="G171" s="515"/>
      <c r="H171" s="362" t="s">
        <v>217</v>
      </c>
      <c r="I171" s="537" t="s">
        <v>219</v>
      </c>
      <c r="J171" s="537"/>
      <c r="K171" s="537"/>
      <c r="L171" s="537"/>
      <c r="M171" s="516" t="s">
        <v>541</v>
      </c>
      <c r="N171" s="516"/>
      <c r="O171" s="364"/>
      <c r="P171" s="363">
        <v>1461800</v>
      </c>
      <c r="Q171" s="538">
        <v>1461800</v>
      </c>
      <c r="R171" s="538"/>
      <c r="S171" s="538"/>
    </row>
    <row r="172" spans="2:19" ht="34.5" customHeight="1" x14ac:dyDescent="0.25">
      <c r="B172" s="515" t="s">
        <v>830</v>
      </c>
      <c r="C172" s="515"/>
      <c r="D172" s="515"/>
      <c r="E172" s="515"/>
      <c r="F172" s="515"/>
      <c r="G172" s="515"/>
      <c r="H172" s="362" t="s">
        <v>217</v>
      </c>
      <c r="I172" s="537" t="s">
        <v>219</v>
      </c>
      <c r="J172" s="537"/>
      <c r="K172" s="537"/>
      <c r="L172" s="537"/>
      <c r="M172" s="516" t="s">
        <v>541</v>
      </c>
      <c r="N172" s="516"/>
      <c r="O172" s="362" t="s">
        <v>739</v>
      </c>
      <c r="P172" s="363">
        <v>1461800</v>
      </c>
      <c r="Q172" s="538">
        <v>1461800</v>
      </c>
      <c r="R172" s="538"/>
      <c r="S172" s="538"/>
    </row>
    <row r="173" spans="2:19" ht="15" customHeight="1" x14ac:dyDescent="0.25">
      <c r="B173" s="515" t="s">
        <v>241</v>
      </c>
      <c r="C173" s="515"/>
      <c r="D173" s="515"/>
      <c r="E173" s="515"/>
      <c r="F173" s="515"/>
      <c r="G173" s="515"/>
      <c r="H173" s="362" t="s">
        <v>217</v>
      </c>
      <c r="I173" s="537" t="s">
        <v>234</v>
      </c>
      <c r="J173" s="537"/>
      <c r="K173" s="537"/>
      <c r="L173" s="537"/>
      <c r="M173" s="516"/>
      <c r="N173" s="516"/>
      <c r="O173" s="362"/>
      <c r="P173" s="363">
        <v>111350000</v>
      </c>
      <c r="Q173" s="538">
        <v>111350000</v>
      </c>
      <c r="R173" s="538"/>
      <c r="S173" s="538"/>
    </row>
    <row r="174" spans="2:19" ht="57" customHeight="1" x14ac:dyDescent="0.25">
      <c r="B174" s="515" t="s">
        <v>867</v>
      </c>
      <c r="C174" s="515"/>
      <c r="D174" s="515"/>
      <c r="E174" s="515"/>
      <c r="F174" s="515"/>
      <c r="G174" s="515"/>
      <c r="H174" s="362" t="s">
        <v>217</v>
      </c>
      <c r="I174" s="537" t="s">
        <v>234</v>
      </c>
      <c r="J174" s="537"/>
      <c r="K174" s="537"/>
      <c r="L174" s="537"/>
      <c r="M174" s="516" t="s">
        <v>868</v>
      </c>
      <c r="N174" s="516"/>
      <c r="O174" s="362"/>
      <c r="P174" s="363">
        <v>150000</v>
      </c>
      <c r="Q174" s="538">
        <v>150000</v>
      </c>
      <c r="R174" s="538"/>
      <c r="S174" s="538"/>
    </row>
    <row r="175" spans="2:19" ht="79.5" customHeight="1" x14ac:dyDescent="0.25">
      <c r="B175" s="515" t="s">
        <v>733</v>
      </c>
      <c r="C175" s="515"/>
      <c r="D175" s="515"/>
      <c r="E175" s="515"/>
      <c r="F175" s="515"/>
      <c r="G175" s="515"/>
      <c r="H175" s="362" t="s">
        <v>217</v>
      </c>
      <c r="I175" s="537" t="s">
        <v>234</v>
      </c>
      <c r="J175" s="537"/>
      <c r="K175" s="537"/>
      <c r="L175" s="537"/>
      <c r="M175" s="516" t="s">
        <v>869</v>
      </c>
      <c r="N175" s="516"/>
      <c r="O175" s="362"/>
      <c r="P175" s="363">
        <v>150000</v>
      </c>
      <c r="Q175" s="538">
        <v>150000</v>
      </c>
      <c r="R175" s="538"/>
      <c r="S175" s="538"/>
    </row>
    <row r="176" spans="2:19" ht="79.5" customHeight="1" x14ac:dyDescent="0.25">
      <c r="B176" s="515" t="s">
        <v>733</v>
      </c>
      <c r="C176" s="515"/>
      <c r="D176" s="515"/>
      <c r="E176" s="515"/>
      <c r="F176" s="515"/>
      <c r="G176" s="515"/>
      <c r="H176" s="362" t="s">
        <v>217</v>
      </c>
      <c r="I176" s="537" t="s">
        <v>234</v>
      </c>
      <c r="J176" s="537"/>
      <c r="K176" s="537"/>
      <c r="L176" s="537"/>
      <c r="M176" s="516" t="s">
        <v>542</v>
      </c>
      <c r="N176" s="516"/>
      <c r="O176" s="364"/>
      <c r="P176" s="363">
        <v>150000</v>
      </c>
      <c r="Q176" s="538">
        <v>150000</v>
      </c>
      <c r="R176" s="538"/>
      <c r="S176" s="538"/>
    </row>
    <row r="177" spans="2:19" ht="34.5" customHeight="1" x14ac:dyDescent="0.25">
      <c r="B177" s="515" t="s">
        <v>830</v>
      </c>
      <c r="C177" s="515"/>
      <c r="D177" s="515"/>
      <c r="E177" s="515"/>
      <c r="F177" s="515"/>
      <c r="G177" s="515"/>
      <c r="H177" s="362" t="s">
        <v>217</v>
      </c>
      <c r="I177" s="537" t="s">
        <v>234</v>
      </c>
      <c r="J177" s="537"/>
      <c r="K177" s="537"/>
      <c r="L177" s="537"/>
      <c r="M177" s="516" t="s">
        <v>542</v>
      </c>
      <c r="N177" s="516"/>
      <c r="O177" s="362" t="s">
        <v>739</v>
      </c>
      <c r="P177" s="363">
        <v>150000</v>
      </c>
      <c r="Q177" s="538">
        <v>150000</v>
      </c>
      <c r="R177" s="538"/>
      <c r="S177" s="538"/>
    </row>
    <row r="178" spans="2:19" ht="15" customHeight="1" x14ac:dyDescent="0.25">
      <c r="B178" s="515" t="s">
        <v>902</v>
      </c>
      <c r="C178" s="515"/>
      <c r="D178" s="515"/>
      <c r="E178" s="515"/>
      <c r="F178" s="515"/>
      <c r="G178" s="515"/>
      <c r="H178" s="362" t="s">
        <v>217</v>
      </c>
      <c r="I178" s="537" t="s">
        <v>234</v>
      </c>
      <c r="J178" s="537"/>
      <c r="K178" s="537"/>
      <c r="L178" s="537"/>
      <c r="M178" s="516" t="s">
        <v>903</v>
      </c>
      <c r="N178" s="516"/>
      <c r="O178" s="362"/>
      <c r="P178" s="363">
        <v>0</v>
      </c>
      <c r="Q178" s="538">
        <v>0</v>
      </c>
      <c r="R178" s="538"/>
      <c r="S178" s="538"/>
    </row>
    <row r="179" spans="2:19" ht="23.25" customHeight="1" x14ac:dyDescent="0.25">
      <c r="B179" s="515" t="s">
        <v>904</v>
      </c>
      <c r="C179" s="515"/>
      <c r="D179" s="515"/>
      <c r="E179" s="515"/>
      <c r="F179" s="515"/>
      <c r="G179" s="515"/>
      <c r="H179" s="362" t="s">
        <v>217</v>
      </c>
      <c r="I179" s="537" t="s">
        <v>234</v>
      </c>
      <c r="J179" s="537"/>
      <c r="K179" s="537"/>
      <c r="L179" s="537"/>
      <c r="M179" s="516" t="s">
        <v>905</v>
      </c>
      <c r="N179" s="516"/>
      <c r="O179" s="362"/>
      <c r="P179" s="363">
        <v>0</v>
      </c>
      <c r="Q179" s="538">
        <v>0</v>
      </c>
      <c r="R179" s="538"/>
      <c r="S179" s="538"/>
    </row>
    <row r="180" spans="2:19" ht="23.25" customHeight="1" x14ac:dyDescent="0.25">
      <c r="B180" s="515" t="s">
        <v>543</v>
      </c>
      <c r="C180" s="515"/>
      <c r="D180" s="515"/>
      <c r="E180" s="515"/>
      <c r="F180" s="515"/>
      <c r="G180" s="515"/>
      <c r="H180" s="362" t="s">
        <v>217</v>
      </c>
      <c r="I180" s="537" t="s">
        <v>234</v>
      </c>
      <c r="J180" s="537"/>
      <c r="K180" s="537"/>
      <c r="L180" s="537"/>
      <c r="M180" s="516" t="s">
        <v>544</v>
      </c>
      <c r="N180" s="516"/>
      <c r="O180" s="364"/>
      <c r="P180" s="363">
        <v>0</v>
      </c>
      <c r="Q180" s="538">
        <v>0</v>
      </c>
      <c r="R180" s="538"/>
      <c r="S180" s="538"/>
    </row>
    <row r="181" spans="2:19" ht="34.5" customHeight="1" x14ac:dyDescent="0.25">
      <c r="B181" s="515" t="s">
        <v>830</v>
      </c>
      <c r="C181" s="515"/>
      <c r="D181" s="515"/>
      <c r="E181" s="515"/>
      <c r="F181" s="515"/>
      <c r="G181" s="515"/>
      <c r="H181" s="362" t="s">
        <v>217</v>
      </c>
      <c r="I181" s="537" t="s">
        <v>234</v>
      </c>
      <c r="J181" s="537"/>
      <c r="K181" s="537"/>
      <c r="L181" s="537"/>
      <c r="M181" s="516" t="s">
        <v>544</v>
      </c>
      <c r="N181" s="516"/>
      <c r="O181" s="362" t="s">
        <v>739</v>
      </c>
      <c r="P181" s="363">
        <v>0</v>
      </c>
      <c r="Q181" s="538">
        <v>0</v>
      </c>
      <c r="R181" s="538"/>
      <c r="S181" s="538"/>
    </row>
    <row r="182" spans="2:19" ht="23.25" customHeight="1" x14ac:dyDescent="0.25">
      <c r="B182" s="515" t="s">
        <v>906</v>
      </c>
      <c r="C182" s="515"/>
      <c r="D182" s="515"/>
      <c r="E182" s="515"/>
      <c r="F182" s="515"/>
      <c r="G182" s="515"/>
      <c r="H182" s="362" t="s">
        <v>217</v>
      </c>
      <c r="I182" s="537" t="s">
        <v>234</v>
      </c>
      <c r="J182" s="537"/>
      <c r="K182" s="537"/>
      <c r="L182" s="537"/>
      <c r="M182" s="516" t="s">
        <v>907</v>
      </c>
      <c r="N182" s="516"/>
      <c r="O182" s="362"/>
      <c r="P182" s="363">
        <v>111200000</v>
      </c>
      <c r="Q182" s="538">
        <v>111200000</v>
      </c>
      <c r="R182" s="538"/>
      <c r="S182" s="538"/>
    </row>
    <row r="183" spans="2:19" ht="45.75" customHeight="1" x14ac:dyDescent="0.25">
      <c r="B183" s="515" t="s">
        <v>908</v>
      </c>
      <c r="C183" s="515"/>
      <c r="D183" s="515"/>
      <c r="E183" s="515"/>
      <c r="F183" s="515"/>
      <c r="G183" s="515"/>
      <c r="H183" s="362" t="s">
        <v>217</v>
      </c>
      <c r="I183" s="537" t="s">
        <v>234</v>
      </c>
      <c r="J183" s="537"/>
      <c r="K183" s="537"/>
      <c r="L183" s="537"/>
      <c r="M183" s="516" t="s">
        <v>909</v>
      </c>
      <c r="N183" s="516"/>
      <c r="O183" s="362"/>
      <c r="P183" s="363">
        <v>92200000</v>
      </c>
      <c r="Q183" s="538">
        <v>92200000</v>
      </c>
      <c r="R183" s="538"/>
      <c r="S183" s="538"/>
    </row>
    <row r="184" spans="2:19" ht="68.25" customHeight="1" x14ac:dyDescent="0.25">
      <c r="B184" s="515" t="s">
        <v>694</v>
      </c>
      <c r="C184" s="515"/>
      <c r="D184" s="515"/>
      <c r="E184" s="515"/>
      <c r="F184" s="515"/>
      <c r="G184" s="515"/>
      <c r="H184" s="362" t="s">
        <v>217</v>
      </c>
      <c r="I184" s="537" t="s">
        <v>234</v>
      </c>
      <c r="J184" s="537"/>
      <c r="K184" s="537"/>
      <c r="L184" s="537"/>
      <c r="M184" s="516" t="s">
        <v>545</v>
      </c>
      <c r="N184" s="516"/>
      <c r="O184" s="364"/>
      <c r="P184" s="363">
        <v>92200000</v>
      </c>
      <c r="Q184" s="538">
        <v>92200000</v>
      </c>
      <c r="R184" s="538"/>
      <c r="S184" s="538"/>
    </row>
    <row r="185" spans="2:19" ht="34.5" customHeight="1" x14ac:dyDescent="0.25">
      <c r="B185" s="515" t="s">
        <v>830</v>
      </c>
      <c r="C185" s="515"/>
      <c r="D185" s="515"/>
      <c r="E185" s="515"/>
      <c r="F185" s="515"/>
      <c r="G185" s="515"/>
      <c r="H185" s="362" t="s">
        <v>217</v>
      </c>
      <c r="I185" s="537" t="s">
        <v>234</v>
      </c>
      <c r="J185" s="537"/>
      <c r="K185" s="537"/>
      <c r="L185" s="537"/>
      <c r="M185" s="516" t="s">
        <v>545</v>
      </c>
      <c r="N185" s="516"/>
      <c r="O185" s="362" t="s">
        <v>739</v>
      </c>
      <c r="P185" s="363">
        <v>92200000</v>
      </c>
      <c r="Q185" s="538">
        <v>92200000</v>
      </c>
      <c r="R185" s="538"/>
      <c r="S185" s="538"/>
    </row>
    <row r="186" spans="2:19" ht="34.5" customHeight="1" x14ac:dyDescent="0.25">
      <c r="B186" s="515" t="s">
        <v>910</v>
      </c>
      <c r="C186" s="515"/>
      <c r="D186" s="515"/>
      <c r="E186" s="515"/>
      <c r="F186" s="515"/>
      <c r="G186" s="515"/>
      <c r="H186" s="362" t="s">
        <v>217</v>
      </c>
      <c r="I186" s="537" t="s">
        <v>234</v>
      </c>
      <c r="J186" s="537"/>
      <c r="K186" s="537"/>
      <c r="L186" s="537"/>
      <c r="M186" s="516" t="s">
        <v>911</v>
      </c>
      <c r="N186" s="516"/>
      <c r="O186" s="362"/>
      <c r="P186" s="363">
        <v>19000000</v>
      </c>
      <c r="Q186" s="538">
        <v>19000000</v>
      </c>
      <c r="R186" s="538"/>
      <c r="S186" s="538"/>
    </row>
    <row r="187" spans="2:19" ht="57" customHeight="1" x14ac:dyDescent="0.25">
      <c r="B187" s="515" t="s">
        <v>693</v>
      </c>
      <c r="C187" s="515"/>
      <c r="D187" s="515"/>
      <c r="E187" s="515"/>
      <c r="F187" s="515"/>
      <c r="G187" s="515"/>
      <c r="H187" s="362" t="s">
        <v>217</v>
      </c>
      <c r="I187" s="537" t="s">
        <v>234</v>
      </c>
      <c r="J187" s="537"/>
      <c r="K187" s="537"/>
      <c r="L187" s="537"/>
      <c r="M187" s="516" t="s">
        <v>546</v>
      </c>
      <c r="N187" s="516"/>
      <c r="O187" s="364"/>
      <c r="P187" s="363">
        <v>19000000</v>
      </c>
      <c r="Q187" s="538">
        <v>19000000</v>
      </c>
      <c r="R187" s="538"/>
      <c r="S187" s="538"/>
    </row>
    <row r="188" spans="2:19" ht="34.5" customHeight="1" x14ac:dyDescent="0.25">
      <c r="B188" s="515" t="s">
        <v>830</v>
      </c>
      <c r="C188" s="515"/>
      <c r="D188" s="515"/>
      <c r="E188" s="515"/>
      <c r="F188" s="515"/>
      <c r="G188" s="515"/>
      <c r="H188" s="362" t="s">
        <v>217</v>
      </c>
      <c r="I188" s="537" t="s">
        <v>234</v>
      </c>
      <c r="J188" s="537"/>
      <c r="K188" s="537"/>
      <c r="L188" s="537"/>
      <c r="M188" s="516" t="s">
        <v>546</v>
      </c>
      <c r="N188" s="516"/>
      <c r="O188" s="362" t="s">
        <v>739</v>
      </c>
      <c r="P188" s="363">
        <v>19000000</v>
      </c>
      <c r="Q188" s="538">
        <v>19000000</v>
      </c>
      <c r="R188" s="538"/>
      <c r="S188" s="538"/>
    </row>
    <row r="189" spans="2:19" ht="15" customHeight="1" x14ac:dyDescent="0.25">
      <c r="B189" s="515" t="s">
        <v>839</v>
      </c>
      <c r="C189" s="515"/>
      <c r="D189" s="515"/>
      <c r="E189" s="515"/>
      <c r="F189" s="515"/>
      <c r="G189" s="515"/>
      <c r="H189" s="362" t="s">
        <v>217</v>
      </c>
      <c r="I189" s="537" t="s">
        <v>234</v>
      </c>
      <c r="J189" s="537"/>
      <c r="K189" s="537"/>
      <c r="L189" s="537"/>
      <c r="M189" s="516" t="s">
        <v>840</v>
      </c>
      <c r="N189" s="516"/>
      <c r="O189" s="362"/>
      <c r="P189" s="363">
        <v>0</v>
      </c>
      <c r="Q189" s="538">
        <v>0</v>
      </c>
      <c r="R189" s="538"/>
      <c r="S189" s="538"/>
    </row>
    <row r="190" spans="2:19" ht="23.25" customHeight="1" x14ac:dyDescent="0.25">
      <c r="B190" s="515" t="s">
        <v>841</v>
      </c>
      <c r="C190" s="515"/>
      <c r="D190" s="515"/>
      <c r="E190" s="515"/>
      <c r="F190" s="515"/>
      <c r="G190" s="515"/>
      <c r="H190" s="362" t="s">
        <v>217</v>
      </c>
      <c r="I190" s="537" t="s">
        <v>234</v>
      </c>
      <c r="J190" s="537"/>
      <c r="K190" s="537"/>
      <c r="L190" s="537"/>
      <c r="M190" s="516" t="s">
        <v>842</v>
      </c>
      <c r="N190" s="516"/>
      <c r="O190" s="362"/>
      <c r="P190" s="363">
        <v>0</v>
      </c>
      <c r="Q190" s="538">
        <v>0</v>
      </c>
      <c r="R190" s="538"/>
      <c r="S190" s="538"/>
    </row>
    <row r="191" spans="2:19" ht="23.25" customHeight="1" x14ac:dyDescent="0.25">
      <c r="B191" s="515" t="s">
        <v>752</v>
      </c>
      <c r="C191" s="515"/>
      <c r="D191" s="515"/>
      <c r="E191" s="515"/>
      <c r="F191" s="515"/>
      <c r="G191" s="515"/>
      <c r="H191" s="362" t="s">
        <v>217</v>
      </c>
      <c r="I191" s="537" t="s">
        <v>234</v>
      </c>
      <c r="J191" s="537"/>
      <c r="K191" s="537"/>
      <c r="L191" s="537"/>
      <c r="M191" s="516" t="s">
        <v>738</v>
      </c>
      <c r="N191" s="516"/>
      <c r="O191" s="364"/>
      <c r="P191" s="363">
        <v>0</v>
      </c>
      <c r="Q191" s="538">
        <v>0</v>
      </c>
      <c r="R191" s="538"/>
      <c r="S191" s="538"/>
    </row>
    <row r="192" spans="2:19" ht="34.5" customHeight="1" x14ac:dyDescent="0.25">
      <c r="B192" s="515" t="s">
        <v>830</v>
      </c>
      <c r="C192" s="515"/>
      <c r="D192" s="515"/>
      <c r="E192" s="515"/>
      <c r="F192" s="515"/>
      <c r="G192" s="515"/>
      <c r="H192" s="362" t="s">
        <v>217</v>
      </c>
      <c r="I192" s="537" t="s">
        <v>234</v>
      </c>
      <c r="J192" s="537"/>
      <c r="K192" s="537"/>
      <c r="L192" s="537"/>
      <c r="M192" s="516" t="s">
        <v>738</v>
      </c>
      <c r="N192" s="516"/>
      <c r="O192" s="362" t="s">
        <v>739</v>
      </c>
      <c r="P192" s="363">
        <v>0</v>
      </c>
      <c r="Q192" s="538">
        <v>0</v>
      </c>
      <c r="R192" s="538"/>
      <c r="S192" s="538"/>
    </row>
    <row r="193" spans="2:19" ht="23.25" customHeight="1" x14ac:dyDescent="0.25">
      <c r="B193" s="515" t="s">
        <v>244</v>
      </c>
      <c r="C193" s="515"/>
      <c r="D193" s="515"/>
      <c r="E193" s="515"/>
      <c r="F193" s="515"/>
      <c r="G193" s="515"/>
      <c r="H193" s="362" t="s">
        <v>217</v>
      </c>
      <c r="I193" s="537" t="s">
        <v>245</v>
      </c>
      <c r="J193" s="537"/>
      <c r="K193" s="537"/>
      <c r="L193" s="537"/>
      <c r="M193" s="516"/>
      <c r="N193" s="516"/>
      <c r="O193" s="362"/>
      <c r="P193" s="363">
        <v>5600000</v>
      </c>
      <c r="Q193" s="538">
        <v>5600000</v>
      </c>
      <c r="R193" s="538"/>
      <c r="S193" s="538"/>
    </row>
    <row r="194" spans="2:19" ht="57" customHeight="1" x14ac:dyDescent="0.25">
      <c r="B194" s="515" t="s">
        <v>867</v>
      </c>
      <c r="C194" s="515"/>
      <c r="D194" s="515"/>
      <c r="E194" s="515"/>
      <c r="F194" s="515"/>
      <c r="G194" s="515"/>
      <c r="H194" s="362" t="s">
        <v>217</v>
      </c>
      <c r="I194" s="537" t="s">
        <v>245</v>
      </c>
      <c r="J194" s="537"/>
      <c r="K194" s="537"/>
      <c r="L194" s="537"/>
      <c r="M194" s="516" t="s">
        <v>868</v>
      </c>
      <c r="N194" s="516"/>
      <c r="O194" s="362"/>
      <c r="P194" s="363">
        <v>5600000</v>
      </c>
      <c r="Q194" s="538">
        <v>5600000</v>
      </c>
      <c r="R194" s="538"/>
      <c r="S194" s="538"/>
    </row>
    <row r="195" spans="2:19" ht="79.5" customHeight="1" x14ac:dyDescent="0.25">
      <c r="B195" s="515" t="s">
        <v>733</v>
      </c>
      <c r="C195" s="515"/>
      <c r="D195" s="515"/>
      <c r="E195" s="515"/>
      <c r="F195" s="515"/>
      <c r="G195" s="515"/>
      <c r="H195" s="362" t="s">
        <v>217</v>
      </c>
      <c r="I195" s="537" t="s">
        <v>245</v>
      </c>
      <c r="J195" s="537"/>
      <c r="K195" s="537"/>
      <c r="L195" s="537"/>
      <c r="M195" s="516" t="s">
        <v>869</v>
      </c>
      <c r="N195" s="516"/>
      <c r="O195" s="362"/>
      <c r="P195" s="363">
        <v>5600000</v>
      </c>
      <c r="Q195" s="538">
        <v>5600000</v>
      </c>
      <c r="R195" s="538"/>
      <c r="S195" s="538"/>
    </row>
    <row r="196" spans="2:19" ht="79.5" customHeight="1" x14ac:dyDescent="0.25">
      <c r="B196" s="515" t="s">
        <v>733</v>
      </c>
      <c r="C196" s="515"/>
      <c r="D196" s="515"/>
      <c r="E196" s="515"/>
      <c r="F196" s="515"/>
      <c r="G196" s="515"/>
      <c r="H196" s="362" t="s">
        <v>217</v>
      </c>
      <c r="I196" s="537" t="s">
        <v>245</v>
      </c>
      <c r="J196" s="537"/>
      <c r="K196" s="537"/>
      <c r="L196" s="537"/>
      <c r="M196" s="516" t="s">
        <v>542</v>
      </c>
      <c r="N196" s="516"/>
      <c r="O196" s="364"/>
      <c r="P196" s="363">
        <v>5600000</v>
      </c>
      <c r="Q196" s="538">
        <v>5600000</v>
      </c>
      <c r="R196" s="538"/>
      <c r="S196" s="538"/>
    </row>
    <row r="197" spans="2:19" ht="34.5" customHeight="1" x14ac:dyDescent="0.25">
      <c r="B197" s="515" t="s">
        <v>830</v>
      </c>
      <c r="C197" s="515"/>
      <c r="D197" s="515"/>
      <c r="E197" s="515"/>
      <c r="F197" s="515"/>
      <c r="G197" s="515"/>
      <c r="H197" s="362" t="s">
        <v>217</v>
      </c>
      <c r="I197" s="537" t="s">
        <v>245</v>
      </c>
      <c r="J197" s="537"/>
      <c r="K197" s="537"/>
      <c r="L197" s="537"/>
      <c r="M197" s="516" t="s">
        <v>542</v>
      </c>
      <c r="N197" s="516"/>
      <c r="O197" s="362" t="s">
        <v>739</v>
      </c>
      <c r="P197" s="363">
        <v>5600000</v>
      </c>
      <c r="Q197" s="538">
        <v>5600000</v>
      </c>
      <c r="R197" s="538"/>
      <c r="S197" s="538"/>
    </row>
    <row r="198" spans="2:19" ht="34.5" customHeight="1" x14ac:dyDescent="0.25">
      <c r="B198" s="515" t="s">
        <v>912</v>
      </c>
      <c r="C198" s="515"/>
      <c r="D198" s="515"/>
      <c r="E198" s="515"/>
      <c r="F198" s="515"/>
      <c r="G198" s="515"/>
      <c r="H198" s="362" t="s">
        <v>217</v>
      </c>
      <c r="I198" s="537" t="s">
        <v>245</v>
      </c>
      <c r="J198" s="537"/>
      <c r="K198" s="537"/>
      <c r="L198" s="537"/>
      <c r="M198" s="516" t="s">
        <v>913</v>
      </c>
      <c r="N198" s="516"/>
      <c r="O198" s="362"/>
      <c r="P198" s="363">
        <v>0</v>
      </c>
      <c r="Q198" s="538">
        <v>0</v>
      </c>
      <c r="R198" s="538"/>
      <c r="S198" s="538"/>
    </row>
    <row r="199" spans="2:19" ht="45.75" customHeight="1" x14ac:dyDescent="0.25">
      <c r="B199" s="515" t="s">
        <v>914</v>
      </c>
      <c r="C199" s="515"/>
      <c r="D199" s="515"/>
      <c r="E199" s="515"/>
      <c r="F199" s="515"/>
      <c r="G199" s="515"/>
      <c r="H199" s="362" t="s">
        <v>217</v>
      </c>
      <c r="I199" s="537" t="s">
        <v>245</v>
      </c>
      <c r="J199" s="537"/>
      <c r="K199" s="537"/>
      <c r="L199" s="537"/>
      <c r="M199" s="516" t="s">
        <v>915</v>
      </c>
      <c r="N199" s="516"/>
      <c r="O199" s="362"/>
      <c r="P199" s="363">
        <v>0</v>
      </c>
      <c r="Q199" s="538">
        <v>0</v>
      </c>
      <c r="R199" s="538"/>
      <c r="S199" s="538"/>
    </row>
    <row r="200" spans="2:19" ht="45.75" customHeight="1" x14ac:dyDescent="0.25">
      <c r="B200" s="515" t="s">
        <v>916</v>
      </c>
      <c r="C200" s="515"/>
      <c r="D200" s="515"/>
      <c r="E200" s="515"/>
      <c r="F200" s="515"/>
      <c r="G200" s="515"/>
      <c r="H200" s="362" t="s">
        <v>217</v>
      </c>
      <c r="I200" s="537" t="s">
        <v>245</v>
      </c>
      <c r="J200" s="537"/>
      <c r="K200" s="537"/>
      <c r="L200" s="537"/>
      <c r="M200" s="516" t="s">
        <v>917</v>
      </c>
      <c r="N200" s="516"/>
      <c r="O200" s="364"/>
      <c r="P200" s="363">
        <v>0</v>
      </c>
      <c r="Q200" s="538">
        <v>0</v>
      </c>
      <c r="R200" s="538"/>
      <c r="S200" s="538"/>
    </row>
    <row r="201" spans="2:19" ht="34.5" customHeight="1" x14ac:dyDescent="0.25">
      <c r="B201" s="515" t="s">
        <v>830</v>
      </c>
      <c r="C201" s="515"/>
      <c r="D201" s="515"/>
      <c r="E201" s="515"/>
      <c r="F201" s="515"/>
      <c r="G201" s="515"/>
      <c r="H201" s="362" t="s">
        <v>217</v>
      </c>
      <c r="I201" s="537" t="s">
        <v>245</v>
      </c>
      <c r="J201" s="537"/>
      <c r="K201" s="537"/>
      <c r="L201" s="537"/>
      <c r="M201" s="516" t="s">
        <v>917</v>
      </c>
      <c r="N201" s="516"/>
      <c r="O201" s="362" t="s">
        <v>739</v>
      </c>
      <c r="P201" s="363">
        <v>0</v>
      </c>
      <c r="Q201" s="538">
        <v>0</v>
      </c>
      <c r="R201" s="538"/>
      <c r="S201" s="538"/>
    </row>
    <row r="202" spans="2:19" ht="34.5" customHeight="1" x14ac:dyDescent="0.25">
      <c r="B202" s="515" t="s">
        <v>918</v>
      </c>
      <c r="C202" s="515"/>
      <c r="D202" s="515"/>
      <c r="E202" s="515"/>
      <c r="F202" s="515"/>
      <c r="G202" s="515"/>
      <c r="H202" s="362" t="s">
        <v>217</v>
      </c>
      <c r="I202" s="537" t="s">
        <v>245</v>
      </c>
      <c r="J202" s="537"/>
      <c r="K202" s="537"/>
      <c r="L202" s="537"/>
      <c r="M202" s="516" t="s">
        <v>919</v>
      </c>
      <c r="N202" s="516"/>
      <c r="O202" s="362"/>
      <c r="P202" s="363">
        <v>0</v>
      </c>
      <c r="Q202" s="538">
        <v>0</v>
      </c>
      <c r="R202" s="538"/>
      <c r="S202" s="538"/>
    </row>
    <row r="203" spans="2:19" ht="45.75" customHeight="1" x14ac:dyDescent="0.25">
      <c r="B203" s="515" t="s">
        <v>920</v>
      </c>
      <c r="C203" s="515"/>
      <c r="D203" s="515"/>
      <c r="E203" s="515"/>
      <c r="F203" s="515"/>
      <c r="G203" s="515"/>
      <c r="H203" s="362" t="s">
        <v>217</v>
      </c>
      <c r="I203" s="537" t="s">
        <v>245</v>
      </c>
      <c r="J203" s="537"/>
      <c r="K203" s="537"/>
      <c r="L203" s="537"/>
      <c r="M203" s="516" t="s">
        <v>921</v>
      </c>
      <c r="N203" s="516"/>
      <c r="O203" s="362"/>
      <c r="P203" s="363">
        <v>0</v>
      </c>
      <c r="Q203" s="538">
        <v>0</v>
      </c>
      <c r="R203" s="538"/>
      <c r="S203" s="538"/>
    </row>
    <row r="204" spans="2:19" ht="45.75" customHeight="1" x14ac:dyDescent="0.25">
      <c r="B204" s="515" t="s">
        <v>692</v>
      </c>
      <c r="C204" s="515"/>
      <c r="D204" s="515"/>
      <c r="E204" s="515"/>
      <c r="F204" s="515"/>
      <c r="G204" s="515"/>
      <c r="H204" s="362" t="s">
        <v>217</v>
      </c>
      <c r="I204" s="537" t="s">
        <v>245</v>
      </c>
      <c r="J204" s="537"/>
      <c r="K204" s="537"/>
      <c r="L204" s="537"/>
      <c r="M204" s="516" t="s">
        <v>547</v>
      </c>
      <c r="N204" s="516"/>
      <c r="O204" s="364"/>
      <c r="P204" s="363">
        <v>0</v>
      </c>
      <c r="Q204" s="538">
        <v>0</v>
      </c>
      <c r="R204" s="538"/>
      <c r="S204" s="538"/>
    </row>
    <row r="205" spans="2:19" ht="34.5" customHeight="1" x14ac:dyDescent="0.25">
      <c r="B205" s="515" t="s">
        <v>830</v>
      </c>
      <c r="C205" s="515"/>
      <c r="D205" s="515"/>
      <c r="E205" s="515"/>
      <c r="F205" s="515"/>
      <c r="G205" s="515"/>
      <c r="H205" s="362" t="s">
        <v>217</v>
      </c>
      <c r="I205" s="537" t="s">
        <v>245</v>
      </c>
      <c r="J205" s="537"/>
      <c r="K205" s="537"/>
      <c r="L205" s="537"/>
      <c r="M205" s="516" t="s">
        <v>547</v>
      </c>
      <c r="N205" s="516"/>
      <c r="O205" s="362" t="s">
        <v>739</v>
      </c>
      <c r="P205" s="363">
        <v>0</v>
      </c>
      <c r="Q205" s="538">
        <v>0</v>
      </c>
      <c r="R205" s="538"/>
      <c r="S205" s="538"/>
    </row>
    <row r="206" spans="2:19" ht="15" customHeight="1" x14ac:dyDescent="0.25">
      <c r="B206" s="515" t="s">
        <v>922</v>
      </c>
      <c r="C206" s="515"/>
      <c r="D206" s="515"/>
      <c r="E206" s="515"/>
      <c r="F206" s="515"/>
      <c r="G206" s="515"/>
      <c r="H206" s="362" t="s">
        <v>219</v>
      </c>
      <c r="I206" s="516"/>
      <c r="J206" s="516"/>
      <c r="K206" s="516"/>
      <c r="L206" s="516"/>
      <c r="M206" s="516"/>
      <c r="N206" s="516"/>
      <c r="O206" s="362"/>
      <c r="P206" s="363">
        <v>80583645.170000002</v>
      </c>
      <c r="Q206" s="538">
        <v>71820387.069999993</v>
      </c>
      <c r="R206" s="538"/>
      <c r="S206" s="538"/>
    </row>
    <row r="207" spans="2:19" ht="15" customHeight="1" x14ac:dyDescent="0.25">
      <c r="B207" s="515" t="s">
        <v>247</v>
      </c>
      <c r="C207" s="515"/>
      <c r="D207" s="515"/>
      <c r="E207" s="515"/>
      <c r="F207" s="515"/>
      <c r="G207" s="515"/>
      <c r="H207" s="362" t="s">
        <v>219</v>
      </c>
      <c r="I207" s="537" t="s">
        <v>210</v>
      </c>
      <c r="J207" s="537"/>
      <c r="K207" s="537"/>
      <c r="L207" s="537"/>
      <c r="M207" s="516"/>
      <c r="N207" s="516"/>
      <c r="O207" s="362"/>
      <c r="P207" s="363">
        <v>3500000</v>
      </c>
      <c r="Q207" s="538">
        <v>3500000</v>
      </c>
      <c r="R207" s="538"/>
      <c r="S207" s="538"/>
    </row>
    <row r="208" spans="2:19" ht="23.25" customHeight="1" x14ac:dyDescent="0.25">
      <c r="B208" s="515" t="s">
        <v>923</v>
      </c>
      <c r="C208" s="515"/>
      <c r="D208" s="515"/>
      <c r="E208" s="515"/>
      <c r="F208" s="515"/>
      <c r="G208" s="515"/>
      <c r="H208" s="362" t="s">
        <v>219</v>
      </c>
      <c r="I208" s="537" t="s">
        <v>210</v>
      </c>
      <c r="J208" s="537"/>
      <c r="K208" s="537"/>
      <c r="L208" s="537"/>
      <c r="M208" s="516" t="s">
        <v>924</v>
      </c>
      <c r="N208" s="516"/>
      <c r="O208" s="362"/>
      <c r="P208" s="363">
        <v>3500000</v>
      </c>
      <c r="Q208" s="538">
        <v>3500000</v>
      </c>
      <c r="R208" s="538"/>
      <c r="S208" s="538"/>
    </row>
    <row r="209" spans="2:19" ht="34.5" customHeight="1" x14ac:dyDescent="0.25">
      <c r="B209" s="515" t="s">
        <v>925</v>
      </c>
      <c r="C209" s="515"/>
      <c r="D209" s="515"/>
      <c r="E209" s="515"/>
      <c r="F209" s="515"/>
      <c r="G209" s="515"/>
      <c r="H209" s="362" t="s">
        <v>219</v>
      </c>
      <c r="I209" s="537" t="s">
        <v>210</v>
      </c>
      <c r="J209" s="537"/>
      <c r="K209" s="537"/>
      <c r="L209" s="537"/>
      <c r="M209" s="516" t="s">
        <v>926</v>
      </c>
      <c r="N209" s="516"/>
      <c r="O209" s="362"/>
      <c r="P209" s="363">
        <v>3500000</v>
      </c>
      <c r="Q209" s="538">
        <v>3500000</v>
      </c>
      <c r="R209" s="538"/>
      <c r="S209" s="538"/>
    </row>
    <row r="210" spans="2:19" ht="79.5" customHeight="1" x14ac:dyDescent="0.25">
      <c r="B210" s="515" t="s">
        <v>691</v>
      </c>
      <c r="C210" s="515"/>
      <c r="D210" s="515"/>
      <c r="E210" s="515"/>
      <c r="F210" s="515"/>
      <c r="G210" s="515"/>
      <c r="H210" s="362" t="s">
        <v>219</v>
      </c>
      <c r="I210" s="537" t="s">
        <v>210</v>
      </c>
      <c r="J210" s="537"/>
      <c r="K210" s="537"/>
      <c r="L210" s="537"/>
      <c r="M210" s="516" t="s">
        <v>548</v>
      </c>
      <c r="N210" s="516"/>
      <c r="O210" s="364"/>
      <c r="P210" s="363">
        <v>3500000</v>
      </c>
      <c r="Q210" s="538">
        <v>3500000</v>
      </c>
      <c r="R210" s="538"/>
      <c r="S210" s="538"/>
    </row>
    <row r="211" spans="2:19" ht="34.5" customHeight="1" x14ac:dyDescent="0.25">
      <c r="B211" s="515" t="s">
        <v>830</v>
      </c>
      <c r="C211" s="515"/>
      <c r="D211" s="515"/>
      <c r="E211" s="515"/>
      <c r="F211" s="515"/>
      <c r="G211" s="515"/>
      <c r="H211" s="362" t="s">
        <v>219</v>
      </c>
      <c r="I211" s="537" t="s">
        <v>210</v>
      </c>
      <c r="J211" s="537"/>
      <c r="K211" s="537"/>
      <c r="L211" s="537"/>
      <c r="M211" s="516" t="s">
        <v>548</v>
      </c>
      <c r="N211" s="516"/>
      <c r="O211" s="362" t="s">
        <v>739</v>
      </c>
      <c r="P211" s="363">
        <v>3500000</v>
      </c>
      <c r="Q211" s="538">
        <v>3500000</v>
      </c>
      <c r="R211" s="538"/>
      <c r="S211" s="538"/>
    </row>
    <row r="212" spans="2:19" ht="23.25" customHeight="1" x14ac:dyDescent="0.25">
      <c r="B212" s="515" t="s">
        <v>1032</v>
      </c>
      <c r="C212" s="515"/>
      <c r="D212" s="515"/>
      <c r="E212" s="515"/>
      <c r="F212" s="515"/>
      <c r="G212" s="515"/>
      <c r="H212" s="362" t="s">
        <v>219</v>
      </c>
      <c r="I212" s="537" t="s">
        <v>210</v>
      </c>
      <c r="J212" s="537"/>
      <c r="K212" s="537"/>
      <c r="L212" s="537"/>
      <c r="M212" s="516" t="s">
        <v>1033</v>
      </c>
      <c r="N212" s="516"/>
      <c r="O212" s="362"/>
      <c r="P212" s="363">
        <v>0</v>
      </c>
      <c r="Q212" s="538">
        <v>0</v>
      </c>
      <c r="R212" s="538"/>
      <c r="S212" s="538"/>
    </row>
    <row r="213" spans="2:19" ht="23.25" customHeight="1" x14ac:dyDescent="0.25">
      <c r="B213" s="515" t="s">
        <v>1032</v>
      </c>
      <c r="C213" s="515"/>
      <c r="D213" s="515"/>
      <c r="E213" s="515"/>
      <c r="F213" s="515"/>
      <c r="G213" s="515"/>
      <c r="H213" s="362" t="s">
        <v>219</v>
      </c>
      <c r="I213" s="537" t="s">
        <v>210</v>
      </c>
      <c r="J213" s="537"/>
      <c r="K213" s="537"/>
      <c r="L213" s="537"/>
      <c r="M213" s="516" t="s">
        <v>1034</v>
      </c>
      <c r="N213" s="516"/>
      <c r="O213" s="362"/>
      <c r="P213" s="363">
        <v>0</v>
      </c>
      <c r="Q213" s="538">
        <v>0</v>
      </c>
      <c r="R213" s="538"/>
      <c r="S213" s="538"/>
    </row>
    <row r="214" spans="2:19" ht="23.25" customHeight="1" x14ac:dyDescent="0.25">
      <c r="B214" s="515" t="s">
        <v>1032</v>
      </c>
      <c r="C214" s="515"/>
      <c r="D214" s="515"/>
      <c r="E214" s="515"/>
      <c r="F214" s="515"/>
      <c r="G214" s="515"/>
      <c r="H214" s="362" t="s">
        <v>219</v>
      </c>
      <c r="I214" s="537" t="s">
        <v>210</v>
      </c>
      <c r="J214" s="537"/>
      <c r="K214" s="537"/>
      <c r="L214" s="537"/>
      <c r="M214" s="516" t="s">
        <v>1035</v>
      </c>
      <c r="N214" s="516"/>
      <c r="O214" s="362"/>
      <c r="P214" s="363">
        <v>0</v>
      </c>
      <c r="Q214" s="538">
        <v>0</v>
      </c>
      <c r="R214" s="538"/>
      <c r="S214" s="538"/>
    </row>
    <row r="215" spans="2:19" ht="23.25" customHeight="1" x14ac:dyDescent="0.25">
      <c r="B215" s="515" t="s">
        <v>1036</v>
      </c>
      <c r="C215" s="515"/>
      <c r="D215" s="515"/>
      <c r="E215" s="515"/>
      <c r="F215" s="515"/>
      <c r="G215" s="515"/>
      <c r="H215" s="362" t="s">
        <v>219</v>
      </c>
      <c r="I215" s="537" t="s">
        <v>210</v>
      </c>
      <c r="J215" s="537"/>
      <c r="K215" s="537"/>
      <c r="L215" s="537"/>
      <c r="M215" s="516" t="s">
        <v>1037</v>
      </c>
      <c r="N215" s="516"/>
      <c r="O215" s="364"/>
      <c r="P215" s="363">
        <v>0</v>
      </c>
      <c r="Q215" s="538">
        <v>0</v>
      </c>
      <c r="R215" s="538"/>
      <c r="S215" s="538"/>
    </row>
    <row r="216" spans="2:19" ht="15" customHeight="1" x14ac:dyDescent="0.25">
      <c r="B216" s="515" t="s">
        <v>934</v>
      </c>
      <c r="C216" s="515"/>
      <c r="D216" s="515"/>
      <c r="E216" s="515"/>
      <c r="F216" s="515"/>
      <c r="G216" s="515"/>
      <c r="H216" s="362" t="s">
        <v>219</v>
      </c>
      <c r="I216" s="537" t="s">
        <v>210</v>
      </c>
      <c r="J216" s="537"/>
      <c r="K216" s="537"/>
      <c r="L216" s="537"/>
      <c r="M216" s="516" t="s">
        <v>1037</v>
      </c>
      <c r="N216" s="516"/>
      <c r="O216" s="362" t="s">
        <v>935</v>
      </c>
      <c r="P216" s="363">
        <v>0</v>
      </c>
      <c r="Q216" s="538">
        <v>0</v>
      </c>
      <c r="R216" s="538"/>
      <c r="S216" s="538"/>
    </row>
    <row r="217" spans="2:19" ht="15" customHeight="1" x14ac:dyDescent="0.25">
      <c r="B217" s="515" t="s">
        <v>248</v>
      </c>
      <c r="C217" s="515"/>
      <c r="D217" s="515"/>
      <c r="E217" s="515"/>
      <c r="F217" s="515"/>
      <c r="G217" s="515"/>
      <c r="H217" s="362" t="s">
        <v>219</v>
      </c>
      <c r="I217" s="537" t="s">
        <v>213</v>
      </c>
      <c r="J217" s="537"/>
      <c r="K217" s="537"/>
      <c r="L217" s="537"/>
      <c r="M217" s="516"/>
      <c r="N217" s="516"/>
      <c r="O217" s="362"/>
      <c r="P217" s="363">
        <v>18000000</v>
      </c>
      <c r="Q217" s="538">
        <v>9000000</v>
      </c>
      <c r="R217" s="538"/>
      <c r="S217" s="538"/>
    </row>
    <row r="218" spans="2:19" ht="23.25" customHeight="1" x14ac:dyDescent="0.25">
      <c r="B218" s="515" t="s">
        <v>923</v>
      </c>
      <c r="C218" s="515"/>
      <c r="D218" s="515"/>
      <c r="E218" s="515"/>
      <c r="F218" s="515"/>
      <c r="G218" s="515"/>
      <c r="H218" s="362" t="s">
        <v>219</v>
      </c>
      <c r="I218" s="537" t="s">
        <v>213</v>
      </c>
      <c r="J218" s="537"/>
      <c r="K218" s="537"/>
      <c r="L218" s="537"/>
      <c r="M218" s="516" t="s">
        <v>924</v>
      </c>
      <c r="N218" s="516"/>
      <c r="O218" s="362"/>
      <c r="P218" s="363">
        <v>18000000</v>
      </c>
      <c r="Q218" s="538">
        <v>9000000</v>
      </c>
      <c r="R218" s="538"/>
      <c r="S218" s="538"/>
    </row>
    <row r="219" spans="2:19" ht="34.5" customHeight="1" x14ac:dyDescent="0.25">
      <c r="B219" s="515" t="s">
        <v>927</v>
      </c>
      <c r="C219" s="515"/>
      <c r="D219" s="515"/>
      <c r="E219" s="515"/>
      <c r="F219" s="515"/>
      <c r="G219" s="515"/>
      <c r="H219" s="362" t="s">
        <v>219</v>
      </c>
      <c r="I219" s="537" t="s">
        <v>213</v>
      </c>
      <c r="J219" s="537"/>
      <c r="K219" s="537"/>
      <c r="L219" s="537"/>
      <c r="M219" s="516" t="s">
        <v>928</v>
      </c>
      <c r="N219" s="516"/>
      <c r="O219" s="362"/>
      <c r="P219" s="363">
        <v>10000000</v>
      </c>
      <c r="Q219" s="538">
        <v>1000000</v>
      </c>
      <c r="R219" s="538"/>
      <c r="S219" s="538"/>
    </row>
    <row r="220" spans="2:19" ht="68.25" customHeight="1" x14ac:dyDescent="0.25">
      <c r="B220" s="515" t="s">
        <v>929</v>
      </c>
      <c r="C220" s="515"/>
      <c r="D220" s="515"/>
      <c r="E220" s="515"/>
      <c r="F220" s="515"/>
      <c r="G220" s="515"/>
      <c r="H220" s="362" t="s">
        <v>219</v>
      </c>
      <c r="I220" s="537" t="s">
        <v>213</v>
      </c>
      <c r="J220" s="537"/>
      <c r="K220" s="537"/>
      <c r="L220" s="537"/>
      <c r="M220" s="516" t="s">
        <v>549</v>
      </c>
      <c r="N220" s="516"/>
      <c r="O220" s="364"/>
      <c r="P220" s="363">
        <v>10000000</v>
      </c>
      <c r="Q220" s="538">
        <v>1000000</v>
      </c>
      <c r="R220" s="538"/>
      <c r="S220" s="538"/>
    </row>
    <row r="221" spans="2:19" ht="34.5" customHeight="1" x14ac:dyDescent="0.25">
      <c r="B221" s="515" t="s">
        <v>830</v>
      </c>
      <c r="C221" s="515"/>
      <c r="D221" s="515"/>
      <c r="E221" s="515"/>
      <c r="F221" s="515"/>
      <c r="G221" s="515"/>
      <c r="H221" s="362" t="s">
        <v>219</v>
      </c>
      <c r="I221" s="537" t="s">
        <v>213</v>
      </c>
      <c r="J221" s="537"/>
      <c r="K221" s="537"/>
      <c r="L221" s="537"/>
      <c r="M221" s="516" t="s">
        <v>549</v>
      </c>
      <c r="N221" s="516"/>
      <c r="O221" s="362" t="s">
        <v>739</v>
      </c>
      <c r="P221" s="363">
        <v>10000000</v>
      </c>
      <c r="Q221" s="538">
        <v>1000000</v>
      </c>
      <c r="R221" s="538"/>
      <c r="S221" s="538"/>
    </row>
    <row r="222" spans="2:19" ht="79.5" customHeight="1" x14ac:dyDescent="0.25">
      <c r="B222" s="515" t="s">
        <v>703</v>
      </c>
      <c r="C222" s="515"/>
      <c r="D222" s="515"/>
      <c r="E222" s="515"/>
      <c r="F222" s="515"/>
      <c r="G222" s="515"/>
      <c r="H222" s="362" t="s">
        <v>219</v>
      </c>
      <c r="I222" s="537" t="s">
        <v>213</v>
      </c>
      <c r="J222" s="537"/>
      <c r="K222" s="537"/>
      <c r="L222" s="537"/>
      <c r="M222" s="516" t="s">
        <v>550</v>
      </c>
      <c r="N222" s="516"/>
      <c r="O222" s="364"/>
      <c r="P222" s="363">
        <v>0</v>
      </c>
      <c r="Q222" s="538">
        <v>0</v>
      </c>
      <c r="R222" s="538"/>
      <c r="S222" s="538"/>
    </row>
    <row r="223" spans="2:19" ht="34.5" customHeight="1" x14ac:dyDescent="0.25">
      <c r="B223" s="515" t="s">
        <v>830</v>
      </c>
      <c r="C223" s="515"/>
      <c r="D223" s="515"/>
      <c r="E223" s="515"/>
      <c r="F223" s="515"/>
      <c r="G223" s="515"/>
      <c r="H223" s="362" t="s">
        <v>219</v>
      </c>
      <c r="I223" s="537" t="s">
        <v>213</v>
      </c>
      <c r="J223" s="537"/>
      <c r="K223" s="537"/>
      <c r="L223" s="537"/>
      <c r="M223" s="516" t="s">
        <v>550</v>
      </c>
      <c r="N223" s="516"/>
      <c r="O223" s="362" t="s">
        <v>739</v>
      </c>
      <c r="P223" s="363">
        <v>0</v>
      </c>
      <c r="Q223" s="538">
        <v>0</v>
      </c>
      <c r="R223" s="538"/>
      <c r="S223" s="538"/>
    </row>
    <row r="224" spans="2:19" ht="57" customHeight="1" x14ac:dyDescent="0.25">
      <c r="B224" s="515" t="s">
        <v>930</v>
      </c>
      <c r="C224" s="515"/>
      <c r="D224" s="515"/>
      <c r="E224" s="515"/>
      <c r="F224" s="515"/>
      <c r="G224" s="515"/>
      <c r="H224" s="362" t="s">
        <v>219</v>
      </c>
      <c r="I224" s="537" t="s">
        <v>213</v>
      </c>
      <c r="J224" s="537"/>
      <c r="K224" s="537"/>
      <c r="L224" s="537"/>
      <c r="M224" s="516" t="s">
        <v>931</v>
      </c>
      <c r="N224" s="516"/>
      <c r="O224" s="362"/>
      <c r="P224" s="363">
        <v>1000000</v>
      </c>
      <c r="Q224" s="538">
        <v>1000000</v>
      </c>
      <c r="R224" s="538"/>
      <c r="S224" s="538"/>
    </row>
    <row r="225" spans="2:19" ht="90.75" customHeight="1" x14ac:dyDescent="0.25">
      <c r="B225" s="515" t="s">
        <v>690</v>
      </c>
      <c r="C225" s="515"/>
      <c r="D225" s="515"/>
      <c r="E225" s="515"/>
      <c r="F225" s="515"/>
      <c r="G225" s="515"/>
      <c r="H225" s="362" t="s">
        <v>219</v>
      </c>
      <c r="I225" s="537" t="s">
        <v>213</v>
      </c>
      <c r="J225" s="537"/>
      <c r="K225" s="537"/>
      <c r="L225" s="537"/>
      <c r="M225" s="516" t="s">
        <v>551</v>
      </c>
      <c r="N225" s="516"/>
      <c r="O225" s="364"/>
      <c r="P225" s="363">
        <v>1000000</v>
      </c>
      <c r="Q225" s="538">
        <v>1000000</v>
      </c>
      <c r="R225" s="538"/>
      <c r="S225" s="538"/>
    </row>
    <row r="226" spans="2:19" ht="34.5" customHeight="1" x14ac:dyDescent="0.25">
      <c r="B226" s="515" t="s">
        <v>830</v>
      </c>
      <c r="C226" s="515"/>
      <c r="D226" s="515"/>
      <c r="E226" s="515"/>
      <c r="F226" s="515"/>
      <c r="G226" s="515"/>
      <c r="H226" s="362" t="s">
        <v>219</v>
      </c>
      <c r="I226" s="537" t="s">
        <v>213</v>
      </c>
      <c r="J226" s="537"/>
      <c r="K226" s="537"/>
      <c r="L226" s="537"/>
      <c r="M226" s="516" t="s">
        <v>551</v>
      </c>
      <c r="N226" s="516"/>
      <c r="O226" s="362" t="s">
        <v>739</v>
      </c>
      <c r="P226" s="363">
        <v>1000000</v>
      </c>
      <c r="Q226" s="538">
        <v>1000000</v>
      </c>
      <c r="R226" s="538"/>
      <c r="S226" s="538"/>
    </row>
    <row r="227" spans="2:19" ht="23.25" customHeight="1" x14ac:dyDescent="0.25">
      <c r="B227" s="515" t="s">
        <v>932</v>
      </c>
      <c r="C227" s="515"/>
      <c r="D227" s="515"/>
      <c r="E227" s="515"/>
      <c r="F227" s="515"/>
      <c r="G227" s="515"/>
      <c r="H227" s="362" t="s">
        <v>219</v>
      </c>
      <c r="I227" s="537" t="s">
        <v>213</v>
      </c>
      <c r="J227" s="537"/>
      <c r="K227" s="537"/>
      <c r="L227" s="537"/>
      <c r="M227" s="516" t="s">
        <v>933</v>
      </c>
      <c r="N227" s="516"/>
      <c r="O227" s="362"/>
      <c r="P227" s="363">
        <v>7000000</v>
      </c>
      <c r="Q227" s="538">
        <v>7000000</v>
      </c>
      <c r="R227" s="538"/>
      <c r="S227" s="538"/>
    </row>
    <row r="228" spans="2:19" ht="68.25" customHeight="1" x14ac:dyDescent="0.25">
      <c r="B228" s="515" t="s">
        <v>689</v>
      </c>
      <c r="C228" s="515"/>
      <c r="D228" s="515"/>
      <c r="E228" s="515"/>
      <c r="F228" s="515"/>
      <c r="G228" s="515"/>
      <c r="H228" s="362" t="s">
        <v>219</v>
      </c>
      <c r="I228" s="537" t="s">
        <v>213</v>
      </c>
      <c r="J228" s="537"/>
      <c r="K228" s="537"/>
      <c r="L228" s="537"/>
      <c r="M228" s="516" t="s">
        <v>552</v>
      </c>
      <c r="N228" s="516"/>
      <c r="O228" s="364"/>
      <c r="P228" s="363">
        <v>7000000</v>
      </c>
      <c r="Q228" s="538">
        <v>7000000</v>
      </c>
      <c r="R228" s="538"/>
      <c r="S228" s="538"/>
    </row>
    <row r="229" spans="2:19" ht="34.5" customHeight="1" x14ac:dyDescent="0.25">
      <c r="B229" s="515" t="s">
        <v>830</v>
      </c>
      <c r="C229" s="515"/>
      <c r="D229" s="515"/>
      <c r="E229" s="515"/>
      <c r="F229" s="515"/>
      <c r="G229" s="515"/>
      <c r="H229" s="362" t="s">
        <v>219</v>
      </c>
      <c r="I229" s="537" t="s">
        <v>213</v>
      </c>
      <c r="J229" s="537"/>
      <c r="K229" s="537"/>
      <c r="L229" s="537"/>
      <c r="M229" s="516" t="s">
        <v>552</v>
      </c>
      <c r="N229" s="516"/>
      <c r="O229" s="362" t="s">
        <v>739</v>
      </c>
      <c r="P229" s="363">
        <v>5000000</v>
      </c>
      <c r="Q229" s="538">
        <v>5000000</v>
      </c>
      <c r="R229" s="538"/>
      <c r="S229" s="538"/>
    </row>
    <row r="230" spans="2:19" ht="15" customHeight="1" x14ac:dyDescent="0.25">
      <c r="B230" s="515" t="s">
        <v>934</v>
      </c>
      <c r="C230" s="515"/>
      <c r="D230" s="515"/>
      <c r="E230" s="515"/>
      <c r="F230" s="515"/>
      <c r="G230" s="515"/>
      <c r="H230" s="362" t="s">
        <v>219</v>
      </c>
      <c r="I230" s="537" t="s">
        <v>213</v>
      </c>
      <c r="J230" s="537"/>
      <c r="K230" s="537"/>
      <c r="L230" s="537"/>
      <c r="M230" s="516" t="s">
        <v>552</v>
      </c>
      <c r="N230" s="516"/>
      <c r="O230" s="362" t="s">
        <v>935</v>
      </c>
      <c r="P230" s="363">
        <v>2000000</v>
      </c>
      <c r="Q230" s="538">
        <v>2000000</v>
      </c>
      <c r="R230" s="538"/>
      <c r="S230" s="538"/>
    </row>
    <row r="231" spans="2:19" ht="15" customHeight="1" x14ac:dyDescent="0.25">
      <c r="B231" s="515" t="s">
        <v>249</v>
      </c>
      <c r="C231" s="515"/>
      <c r="D231" s="515"/>
      <c r="E231" s="515"/>
      <c r="F231" s="515"/>
      <c r="G231" s="515"/>
      <c r="H231" s="362" t="s">
        <v>219</v>
      </c>
      <c r="I231" s="537" t="s">
        <v>215</v>
      </c>
      <c r="J231" s="537"/>
      <c r="K231" s="537"/>
      <c r="L231" s="537"/>
      <c r="M231" s="516"/>
      <c r="N231" s="516"/>
      <c r="O231" s="362"/>
      <c r="P231" s="363">
        <v>21846626</v>
      </c>
      <c r="Q231" s="538">
        <v>21846626</v>
      </c>
      <c r="R231" s="538"/>
      <c r="S231" s="538"/>
    </row>
    <row r="232" spans="2:19" ht="23.25" customHeight="1" x14ac:dyDescent="0.25">
      <c r="B232" s="515" t="s">
        <v>923</v>
      </c>
      <c r="C232" s="515"/>
      <c r="D232" s="515"/>
      <c r="E232" s="515"/>
      <c r="F232" s="515"/>
      <c r="G232" s="515"/>
      <c r="H232" s="362" t="s">
        <v>219</v>
      </c>
      <c r="I232" s="537" t="s">
        <v>215</v>
      </c>
      <c r="J232" s="537"/>
      <c r="K232" s="537"/>
      <c r="L232" s="537"/>
      <c r="M232" s="516" t="s">
        <v>924</v>
      </c>
      <c r="N232" s="516"/>
      <c r="O232" s="362"/>
      <c r="P232" s="363">
        <v>21846626</v>
      </c>
      <c r="Q232" s="538">
        <v>21846626</v>
      </c>
      <c r="R232" s="538"/>
      <c r="S232" s="538"/>
    </row>
    <row r="233" spans="2:19" ht="34.5" customHeight="1" x14ac:dyDescent="0.25">
      <c r="B233" s="515" t="s">
        <v>936</v>
      </c>
      <c r="C233" s="515"/>
      <c r="D233" s="515"/>
      <c r="E233" s="515"/>
      <c r="F233" s="515"/>
      <c r="G233" s="515"/>
      <c r="H233" s="362" t="s">
        <v>219</v>
      </c>
      <c r="I233" s="537" t="s">
        <v>215</v>
      </c>
      <c r="J233" s="537"/>
      <c r="K233" s="537"/>
      <c r="L233" s="537"/>
      <c r="M233" s="516" t="s">
        <v>937</v>
      </c>
      <c r="N233" s="516"/>
      <c r="O233" s="362"/>
      <c r="P233" s="363">
        <v>21846626</v>
      </c>
      <c r="Q233" s="538">
        <v>21846626</v>
      </c>
      <c r="R233" s="538"/>
      <c r="S233" s="538"/>
    </row>
    <row r="234" spans="2:19" ht="79.5" customHeight="1" x14ac:dyDescent="0.25">
      <c r="B234" s="515" t="s">
        <v>688</v>
      </c>
      <c r="C234" s="515"/>
      <c r="D234" s="515"/>
      <c r="E234" s="515"/>
      <c r="F234" s="515"/>
      <c r="G234" s="515"/>
      <c r="H234" s="362" t="s">
        <v>219</v>
      </c>
      <c r="I234" s="537" t="s">
        <v>215</v>
      </c>
      <c r="J234" s="537"/>
      <c r="K234" s="537"/>
      <c r="L234" s="537"/>
      <c r="M234" s="516" t="s">
        <v>553</v>
      </c>
      <c r="N234" s="516"/>
      <c r="O234" s="364"/>
      <c r="P234" s="363">
        <v>9500000</v>
      </c>
      <c r="Q234" s="538">
        <v>9500000</v>
      </c>
      <c r="R234" s="538"/>
      <c r="S234" s="538"/>
    </row>
    <row r="235" spans="2:19" ht="34.5" customHeight="1" x14ac:dyDescent="0.25">
      <c r="B235" s="515" t="s">
        <v>830</v>
      </c>
      <c r="C235" s="515"/>
      <c r="D235" s="515"/>
      <c r="E235" s="515"/>
      <c r="F235" s="515"/>
      <c r="G235" s="515"/>
      <c r="H235" s="362" t="s">
        <v>219</v>
      </c>
      <c r="I235" s="537" t="s">
        <v>215</v>
      </c>
      <c r="J235" s="537"/>
      <c r="K235" s="537"/>
      <c r="L235" s="537"/>
      <c r="M235" s="516" t="s">
        <v>553</v>
      </c>
      <c r="N235" s="516"/>
      <c r="O235" s="362" t="s">
        <v>739</v>
      </c>
      <c r="P235" s="363">
        <v>9500000</v>
      </c>
      <c r="Q235" s="538">
        <v>9500000</v>
      </c>
      <c r="R235" s="538"/>
      <c r="S235" s="538"/>
    </row>
    <row r="236" spans="2:19" ht="79.5" customHeight="1" x14ac:dyDescent="0.25">
      <c r="B236" s="515" t="s">
        <v>687</v>
      </c>
      <c r="C236" s="515"/>
      <c r="D236" s="515"/>
      <c r="E236" s="515"/>
      <c r="F236" s="515"/>
      <c r="G236" s="515"/>
      <c r="H236" s="362" t="s">
        <v>219</v>
      </c>
      <c r="I236" s="537" t="s">
        <v>215</v>
      </c>
      <c r="J236" s="537"/>
      <c r="K236" s="537"/>
      <c r="L236" s="537"/>
      <c r="M236" s="516" t="s">
        <v>554</v>
      </c>
      <c r="N236" s="516"/>
      <c r="O236" s="364"/>
      <c r="P236" s="363">
        <v>2000000</v>
      </c>
      <c r="Q236" s="538">
        <v>2000000</v>
      </c>
      <c r="R236" s="538"/>
      <c r="S236" s="538"/>
    </row>
    <row r="237" spans="2:19" ht="34.5" customHeight="1" x14ac:dyDescent="0.25">
      <c r="B237" s="515" t="s">
        <v>830</v>
      </c>
      <c r="C237" s="515"/>
      <c r="D237" s="515"/>
      <c r="E237" s="515"/>
      <c r="F237" s="515"/>
      <c r="G237" s="515"/>
      <c r="H237" s="362" t="s">
        <v>219</v>
      </c>
      <c r="I237" s="537" t="s">
        <v>215</v>
      </c>
      <c r="J237" s="537"/>
      <c r="K237" s="537"/>
      <c r="L237" s="537"/>
      <c r="M237" s="516" t="s">
        <v>554</v>
      </c>
      <c r="N237" s="516"/>
      <c r="O237" s="362" t="s">
        <v>739</v>
      </c>
      <c r="P237" s="363">
        <v>2000000</v>
      </c>
      <c r="Q237" s="538">
        <v>2000000</v>
      </c>
      <c r="R237" s="538"/>
      <c r="S237" s="538"/>
    </row>
    <row r="238" spans="2:19" ht="79.5" customHeight="1" x14ac:dyDescent="0.25">
      <c r="B238" s="515" t="s">
        <v>686</v>
      </c>
      <c r="C238" s="515"/>
      <c r="D238" s="515"/>
      <c r="E238" s="515"/>
      <c r="F238" s="515"/>
      <c r="G238" s="515"/>
      <c r="H238" s="362" t="s">
        <v>219</v>
      </c>
      <c r="I238" s="537" t="s">
        <v>215</v>
      </c>
      <c r="J238" s="537"/>
      <c r="K238" s="537"/>
      <c r="L238" s="537"/>
      <c r="M238" s="516" t="s">
        <v>555</v>
      </c>
      <c r="N238" s="516"/>
      <c r="O238" s="364"/>
      <c r="P238" s="363">
        <v>7420000</v>
      </c>
      <c r="Q238" s="538">
        <v>7420000</v>
      </c>
      <c r="R238" s="538"/>
      <c r="S238" s="538"/>
    </row>
    <row r="239" spans="2:19" ht="34.5" customHeight="1" x14ac:dyDescent="0.25">
      <c r="B239" s="515" t="s">
        <v>830</v>
      </c>
      <c r="C239" s="515"/>
      <c r="D239" s="515"/>
      <c r="E239" s="515"/>
      <c r="F239" s="515"/>
      <c r="G239" s="515"/>
      <c r="H239" s="362" t="s">
        <v>219</v>
      </c>
      <c r="I239" s="537" t="s">
        <v>215</v>
      </c>
      <c r="J239" s="537"/>
      <c r="K239" s="537"/>
      <c r="L239" s="537"/>
      <c r="M239" s="516" t="s">
        <v>555</v>
      </c>
      <c r="N239" s="516"/>
      <c r="O239" s="362" t="s">
        <v>739</v>
      </c>
      <c r="P239" s="363">
        <v>7420000</v>
      </c>
      <c r="Q239" s="538">
        <v>7420000</v>
      </c>
      <c r="R239" s="538"/>
      <c r="S239" s="538"/>
    </row>
    <row r="240" spans="2:19" ht="79.5" customHeight="1" x14ac:dyDescent="0.25">
      <c r="B240" s="515" t="s">
        <v>938</v>
      </c>
      <c r="C240" s="515"/>
      <c r="D240" s="515"/>
      <c r="E240" s="515"/>
      <c r="F240" s="515"/>
      <c r="G240" s="515"/>
      <c r="H240" s="362" t="s">
        <v>219</v>
      </c>
      <c r="I240" s="537" t="s">
        <v>215</v>
      </c>
      <c r="J240" s="537"/>
      <c r="K240" s="537"/>
      <c r="L240" s="537"/>
      <c r="M240" s="516" t="s">
        <v>939</v>
      </c>
      <c r="N240" s="516"/>
      <c r="O240" s="364"/>
      <c r="P240" s="363">
        <v>0</v>
      </c>
      <c r="Q240" s="538">
        <v>0</v>
      </c>
      <c r="R240" s="538"/>
      <c r="S240" s="538"/>
    </row>
    <row r="241" spans="2:19" ht="34.5" customHeight="1" x14ac:dyDescent="0.25">
      <c r="B241" s="515" t="s">
        <v>830</v>
      </c>
      <c r="C241" s="515"/>
      <c r="D241" s="515"/>
      <c r="E241" s="515"/>
      <c r="F241" s="515"/>
      <c r="G241" s="515"/>
      <c r="H241" s="362" t="s">
        <v>219</v>
      </c>
      <c r="I241" s="537" t="s">
        <v>215</v>
      </c>
      <c r="J241" s="537"/>
      <c r="K241" s="537"/>
      <c r="L241" s="537"/>
      <c r="M241" s="516" t="s">
        <v>939</v>
      </c>
      <c r="N241" s="516"/>
      <c r="O241" s="362" t="s">
        <v>739</v>
      </c>
      <c r="P241" s="363">
        <v>0</v>
      </c>
      <c r="Q241" s="538">
        <v>0</v>
      </c>
      <c r="R241" s="538"/>
      <c r="S241" s="538"/>
    </row>
    <row r="242" spans="2:19" ht="23.25" customHeight="1" x14ac:dyDescent="0.25">
      <c r="B242" s="515" t="s">
        <v>734</v>
      </c>
      <c r="C242" s="515"/>
      <c r="D242" s="515"/>
      <c r="E242" s="515"/>
      <c r="F242" s="515"/>
      <c r="G242" s="515"/>
      <c r="H242" s="362" t="s">
        <v>219</v>
      </c>
      <c r="I242" s="537" t="s">
        <v>215</v>
      </c>
      <c r="J242" s="537"/>
      <c r="K242" s="537"/>
      <c r="L242" s="537"/>
      <c r="M242" s="516" t="s">
        <v>735</v>
      </c>
      <c r="N242" s="516"/>
      <c r="O242" s="364"/>
      <c r="P242" s="363">
        <v>1640000</v>
      </c>
      <c r="Q242" s="538">
        <v>1640000</v>
      </c>
      <c r="R242" s="538"/>
      <c r="S242" s="538"/>
    </row>
    <row r="243" spans="2:19" ht="34.5" customHeight="1" x14ac:dyDescent="0.25">
      <c r="B243" s="515" t="s">
        <v>830</v>
      </c>
      <c r="C243" s="515"/>
      <c r="D243" s="515"/>
      <c r="E243" s="515"/>
      <c r="F243" s="515"/>
      <c r="G243" s="515"/>
      <c r="H243" s="362" t="s">
        <v>219</v>
      </c>
      <c r="I243" s="537" t="s">
        <v>215</v>
      </c>
      <c r="J243" s="537"/>
      <c r="K243" s="537"/>
      <c r="L243" s="537"/>
      <c r="M243" s="516" t="s">
        <v>735</v>
      </c>
      <c r="N243" s="516"/>
      <c r="O243" s="362" t="s">
        <v>739</v>
      </c>
      <c r="P243" s="363">
        <v>1640000</v>
      </c>
      <c r="Q243" s="538">
        <v>1640000</v>
      </c>
      <c r="R243" s="538"/>
      <c r="S243" s="538"/>
    </row>
    <row r="244" spans="2:19" ht="34.5" customHeight="1" x14ac:dyDescent="0.25">
      <c r="B244" s="515" t="s">
        <v>940</v>
      </c>
      <c r="C244" s="515"/>
      <c r="D244" s="515"/>
      <c r="E244" s="515"/>
      <c r="F244" s="515"/>
      <c r="G244" s="515"/>
      <c r="H244" s="362" t="s">
        <v>219</v>
      </c>
      <c r="I244" s="537" t="s">
        <v>215</v>
      </c>
      <c r="J244" s="537"/>
      <c r="K244" s="537"/>
      <c r="L244" s="537"/>
      <c r="M244" s="516" t="s">
        <v>941</v>
      </c>
      <c r="N244" s="516"/>
      <c r="O244" s="364"/>
      <c r="P244" s="363">
        <v>1286626</v>
      </c>
      <c r="Q244" s="538">
        <v>1286626</v>
      </c>
      <c r="R244" s="538"/>
      <c r="S244" s="538"/>
    </row>
    <row r="245" spans="2:19" ht="34.5" customHeight="1" x14ac:dyDescent="0.25">
      <c r="B245" s="515" t="s">
        <v>830</v>
      </c>
      <c r="C245" s="515"/>
      <c r="D245" s="515"/>
      <c r="E245" s="515"/>
      <c r="F245" s="515"/>
      <c r="G245" s="515"/>
      <c r="H245" s="362" t="s">
        <v>219</v>
      </c>
      <c r="I245" s="537" t="s">
        <v>215</v>
      </c>
      <c r="J245" s="537"/>
      <c r="K245" s="537"/>
      <c r="L245" s="537"/>
      <c r="M245" s="516" t="s">
        <v>941</v>
      </c>
      <c r="N245" s="516"/>
      <c r="O245" s="362" t="s">
        <v>739</v>
      </c>
      <c r="P245" s="363">
        <v>1286626</v>
      </c>
      <c r="Q245" s="538">
        <v>1286626</v>
      </c>
      <c r="R245" s="538"/>
      <c r="S245" s="538"/>
    </row>
    <row r="246" spans="2:19" ht="15" customHeight="1" x14ac:dyDescent="0.25">
      <c r="B246" s="515" t="s">
        <v>942</v>
      </c>
      <c r="C246" s="515"/>
      <c r="D246" s="515"/>
      <c r="E246" s="515"/>
      <c r="F246" s="515"/>
      <c r="G246" s="515"/>
      <c r="H246" s="362" t="s">
        <v>219</v>
      </c>
      <c r="I246" s="537" t="s">
        <v>215</v>
      </c>
      <c r="J246" s="537"/>
      <c r="K246" s="537"/>
      <c r="L246" s="537"/>
      <c r="M246" s="516" t="s">
        <v>943</v>
      </c>
      <c r="N246" s="516"/>
      <c r="O246" s="362"/>
      <c r="P246" s="363">
        <v>0</v>
      </c>
      <c r="Q246" s="538">
        <v>0</v>
      </c>
      <c r="R246" s="538"/>
      <c r="S246" s="538"/>
    </row>
    <row r="247" spans="2:19" ht="90.75" customHeight="1" x14ac:dyDescent="0.25">
      <c r="B247" s="515" t="s">
        <v>704</v>
      </c>
      <c r="C247" s="515"/>
      <c r="D247" s="515"/>
      <c r="E247" s="515"/>
      <c r="F247" s="515"/>
      <c r="G247" s="515"/>
      <c r="H247" s="362" t="s">
        <v>219</v>
      </c>
      <c r="I247" s="537" t="s">
        <v>215</v>
      </c>
      <c r="J247" s="537"/>
      <c r="K247" s="537"/>
      <c r="L247" s="537"/>
      <c r="M247" s="516" t="s">
        <v>556</v>
      </c>
      <c r="N247" s="516"/>
      <c r="O247" s="364"/>
      <c r="P247" s="363">
        <v>0</v>
      </c>
      <c r="Q247" s="538">
        <v>0</v>
      </c>
      <c r="R247" s="538"/>
      <c r="S247" s="538"/>
    </row>
    <row r="248" spans="2:19" ht="34.5" customHeight="1" x14ac:dyDescent="0.25">
      <c r="B248" s="515" t="s">
        <v>830</v>
      </c>
      <c r="C248" s="515"/>
      <c r="D248" s="515"/>
      <c r="E248" s="515"/>
      <c r="F248" s="515"/>
      <c r="G248" s="515"/>
      <c r="H248" s="362" t="s">
        <v>219</v>
      </c>
      <c r="I248" s="537" t="s">
        <v>215</v>
      </c>
      <c r="J248" s="537"/>
      <c r="K248" s="537"/>
      <c r="L248" s="537"/>
      <c r="M248" s="516" t="s">
        <v>556</v>
      </c>
      <c r="N248" s="516"/>
      <c r="O248" s="362" t="s">
        <v>739</v>
      </c>
      <c r="P248" s="363">
        <v>0</v>
      </c>
      <c r="Q248" s="538">
        <v>0</v>
      </c>
      <c r="R248" s="538"/>
      <c r="S248" s="538"/>
    </row>
    <row r="249" spans="2:19" ht="23.25" customHeight="1" x14ac:dyDescent="0.25">
      <c r="B249" s="515" t="s">
        <v>250</v>
      </c>
      <c r="C249" s="515"/>
      <c r="D249" s="515"/>
      <c r="E249" s="515"/>
      <c r="F249" s="515"/>
      <c r="G249" s="515"/>
      <c r="H249" s="362" t="s">
        <v>219</v>
      </c>
      <c r="I249" s="537" t="s">
        <v>219</v>
      </c>
      <c r="J249" s="537"/>
      <c r="K249" s="537"/>
      <c r="L249" s="537"/>
      <c r="M249" s="516"/>
      <c r="N249" s="516"/>
      <c r="O249" s="362"/>
      <c r="P249" s="363">
        <v>37237019.170000002</v>
      </c>
      <c r="Q249" s="538">
        <v>37473761.07</v>
      </c>
      <c r="R249" s="538"/>
      <c r="S249" s="538"/>
    </row>
    <row r="250" spans="2:19" ht="15" customHeight="1" x14ac:dyDescent="0.25">
      <c r="B250" s="515" t="s">
        <v>839</v>
      </c>
      <c r="C250" s="515"/>
      <c r="D250" s="515"/>
      <c r="E250" s="515"/>
      <c r="F250" s="515"/>
      <c r="G250" s="515"/>
      <c r="H250" s="362" t="s">
        <v>219</v>
      </c>
      <c r="I250" s="537" t="s">
        <v>219</v>
      </c>
      <c r="J250" s="537"/>
      <c r="K250" s="537"/>
      <c r="L250" s="537"/>
      <c r="M250" s="516" t="s">
        <v>840</v>
      </c>
      <c r="N250" s="516"/>
      <c r="O250" s="362"/>
      <c r="P250" s="363">
        <v>37237019.170000002</v>
      </c>
      <c r="Q250" s="538">
        <v>37473761.07</v>
      </c>
      <c r="R250" s="538"/>
      <c r="S250" s="538"/>
    </row>
    <row r="251" spans="2:19" ht="23.25" customHeight="1" x14ac:dyDescent="0.25">
      <c r="B251" s="515" t="s">
        <v>841</v>
      </c>
      <c r="C251" s="515"/>
      <c r="D251" s="515"/>
      <c r="E251" s="515"/>
      <c r="F251" s="515"/>
      <c r="G251" s="515"/>
      <c r="H251" s="362" t="s">
        <v>219</v>
      </c>
      <c r="I251" s="537" t="s">
        <v>219</v>
      </c>
      <c r="J251" s="537"/>
      <c r="K251" s="537"/>
      <c r="L251" s="537"/>
      <c r="M251" s="516" t="s">
        <v>842</v>
      </c>
      <c r="N251" s="516"/>
      <c r="O251" s="362"/>
      <c r="P251" s="363">
        <v>37237019.170000002</v>
      </c>
      <c r="Q251" s="538">
        <v>37473761.07</v>
      </c>
      <c r="R251" s="538"/>
      <c r="S251" s="538"/>
    </row>
    <row r="252" spans="2:19" ht="15" customHeight="1" x14ac:dyDescent="0.25">
      <c r="B252" s="515" t="s">
        <v>526</v>
      </c>
      <c r="C252" s="515"/>
      <c r="D252" s="515"/>
      <c r="E252" s="515"/>
      <c r="F252" s="515"/>
      <c r="G252" s="515"/>
      <c r="H252" s="362" t="s">
        <v>219</v>
      </c>
      <c r="I252" s="537" t="s">
        <v>219</v>
      </c>
      <c r="J252" s="537"/>
      <c r="K252" s="537"/>
      <c r="L252" s="537"/>
      <c r="M252" s="516" t="s">
        <v>527</v>
      </c>
      <c r="N252" s="516"/>
      <c r="O252" s="364"/>
      <c r="P252" s="363">
        <v>37237019.170000002</v>
      </c>
      <c r="Q252" s="538">
        <v>37473761.07</v>
      </c>
      <c r="R252" s="538"/>
      <c r="S252" s="538"/>
    </row>
    <row r="253" spans="2:19" ht="23.25" customHeight="1" x14ac:dyDescent="0.25">
      <c r="B253" s="515" t="s">
        <v>845</v>
      </c>
      <c r="C253" s="515"/>
      <c r="D253" s="515"/>
      <c r="E253" s="515"/>
      <c r="F253" s="515"/>
      <c r="G253" s="515"/>
      <c r="H253" s="362" t="s">
        <v>219</v>
      </c>
      <c r="I253" s="537" t="s">
        <v>219</v>
      </c>
      <c r="J253" s="537"/>
      <c r="K253" s="537"/>
      <c r="L253" s="537"/>
      <c r="M253" s="516" t="s">
        <v>527</v>
      </c>
      <c r="N253" s="516"/>
      <c r="O253" s="362" t="s">
        <v>846</v>
      </c>
      <c r="P253" s="363">
        <v>30708094.170000002</v>
      </c>
      <c r="Q253" s="538">
        <v>30859362.719999999</v>
      </c>
      <c r="R253" s="538"/>
      <c r="S253" s="538"/>
    </row>
    <row r="254" spans="2:19" ht="34.5" customHeight="1" x14ac:dyDescent="0.25">
      <c r="B254" s="515" t="s">
        <v>830</v>
      </c>
      <c r="C254" s="515"/>
      <c r="D254" s="515"/>
      <c r="E254" s="515"/>
      <c r="F254" s="515"/>
      <c r="G254" s="515"/>
      <c r="H254" s="362" t="s">
        <v>219</v>
      </c>
      <c r="I254" s="537" t="s">
        <v>219</v>
      </c>
      <c r="J254" s="537"/>
      <c r="K254" s="537"/>
      <c r="L254" s="537"/>
      <c r="M254" s="516" t="s">
        <v>527</v>
      </c>
      <c r="N254" s="516"/>
      <c r="O254" s="362" t="s">
        <v>739</v>
      </c>
      <c r="P254" s="363">
        <v>6507085</v>
      </c>
      <c r="Q254" s="538">
        <v>6591684.75</v>
      </c>
      <c r="R254" s="538"/>
      <c r="S254" s="538"/>
    </row>
    <row r="255" spans="2:19" ht="15" customHeight="1" x14ac:dyDescent="0.25">
      <c r="B255" s="515" t="s">
        <v>831</v>
      </c>
      <c r="C255" s="515"/>
      <c r="D255" s="515"/>
      <c r="E255" s="515"/>
      <c r="F255" s="515"/>
      <c r="G255" s="515"/>
      <c r="H255" s="362" t="s">
        <v>219</v>
      </c>
      <c r="I255" s="537" t="s">
        <v>219</v>
      </c>
      <c r="J255" s="537"/>
      <c r="K255" s="537"/>
      <c r="L255" s="537"/>
      <c r="M255" s="516" t="s">
        <v>527</v>
      </c>
      <c r="N255" s="516"/>
      <c r="O255" s="362" t="s">
        <v>822</v>
      </c>
      <c r="P255" s="363">
        <v>21840</v>
      </c>
      <c r="Q255" s="538">
        <v>22713.599999999999</v>
      </c>
      <c r="R255" s="538"/>
      <c r="S255" s="538"/>
    </row>
    <row r="256" spans="2:19" ht="15" customHeight="1" x14ac:dyDescent="0.25">
      <c r="B256" s="515" t="s">
        <v>251</v>
      </c>
      <c r="C256" s="515"/>
      <c r="D256" s="515"/>
      <c r="E256" s="515"/>
      <c r="F256" s="515"/>
      <c r="G256" s="515"/>
      <c r="H256" s="362" t="s">
        <v>221</v>
      </c>
      <c r="I256" s="516"/>
      <c r="J256" s="516"/>
      <c r="K256" s="516"/>
      <c r="L256" s="516"/>
      <c r="M256" s="516"/>
      <c r="N256" s="516"/>
      <c r="O256" s="362"/>
      <c r="P256" s="363">
        <v>8447749.8200000003</v>
      </c>
      <c r="Q256" s="538">
        <v>8447749.8200000003</v>
      </c>
      <c r="R256" s="538"/>
      <c r="S256" s="538"/>
    </row>
    <row r="257" spans="2:19" ht="23.25" customHeight="1" x14ac:dyDescent="0.25">
      <c r="B257" s="515" t="s">
        <v>459</v>
      </c>
      <c r="C257" s="515"/>
      <c r="D257" s="515"/>
      <c r="E257" s="515"/>
      <c r="F257" s="515"/>
      <c r="G257" s="515"/>
      <c r="H257" s="362" t="s">
        <v>221</v>
      </c>
      <c r="I257" s="537" t="s">
        <v>215</v>
      </c>
      <c r="J257" s="537"/>
      <c r="K257" s="537"/>
      <c r="L257" s="537"/>
      <c r="M257" s="516"/>
      <c r="N257" s="516"/>
      <c r="O257" s="362"/>
      <c r="P257" s="363">
        <v>8027749.8200000003</v>
      </c>
      <c r="Q257" s="538">
        <v>8027749.8200000003</v>
      </c>
      <c r="R257" s="538"/>
      <c r="S257" s="538"/>
    </row>
    <row r="258" spans="2:19" ht="34.5" customHeight="1" x14ac:dyDescent="0.25">
      <c r="B258" s="515" t="s">
        <v>878</v>
      </c>
      <c r="C258" s="515"/>
      <c r="D258" s="515"/>
      <c r="E258" s="515"/>
      <c r="F258" s="515"/>
      <c r="G258" s="515"/>
      <c r="H258" s="362" t="s">
        <v>221</v>
      </c>
      <c r="I258" s="537" t="s">
        <v>215</v>
      </c>
      <c r="J258" s="537"/>
      <c r="K258" s="537"/>
      <c r="L258" s="537"/>
      <c r="M258" s="516" t="s">
        <v>879</v>
      </c>
      <c r="N258" s="516"/>
      <c r="O258" s="362"/>
      <c r="P258" s="363">
        <v>8027749.8200000003</v>
      </c>
      <c r="Q258" s="538">
        <v>8027749.8200000003</v>
      </c>
      <c r="R258" s="538"/>
      <c r="S258" s="538"/>
    </row>
    <row r="259" spans="2:19" ht="34.5" customHeight="1" x14ac:dyDescent="0.25">
      <c r="B259" s="515" t="s">
        <v>944</v>
      </c>
      <c r="C259" s="515"/>
      <c r="D259" s="515"/>
      <c r="E259" s="515"/>
      <c r="F259" s="515"/>
      <c r="G259" s="515"/>
      <c r="H259" s="362" t="s">
        <v>221</v>
      </c>
      <c r="I259" s="537" t="s">
        <v>215</v>
      </c>
      <c r="J259" s="537"/>
      <c r="K259" s="537"/>
      <c r="L259" s="537"/>
      <c r="M259" s="516" t="s">
        <v>945</v>
      </c>
      <c r="N259" s="516"/>
      <c r="O259" s="362"/>
      <c r="P259" s="363">
        <v>8027749.8200000003</v>
      </c>
      <c r="Q259" s="538">
        <v>8027749.8200000003</v>
      </c>
      <c r="R259" s="538"/>
      <c r="S259" s="538"/>
    </row>
    <row r="260" spans="2:19" ht="23.25" customHeight="1" x14ac:dyDescent="0.25">
      <c r="B260" s="515" t="s">
        <v>557</v>
      </c>
      <c r="C260" s="515"/>
      <c r="D260" s="515"/>
      <c r="E260" s="515"/>
      <c r="F260" s="515"/>
      <c r="G260" s="515"/>
      <c r="H260" s="362" t="s">
        <v>221</v>
      </c>
      <c r="I260" s="537" t="s">
        <v>215</v>
      </c>
      <c r="J260" s="537"/>
      <c r="K260" s="537"/>
      <c r="L260" s="537"/>
      <c r="M260" s="516" t="s">
        <v>558</v>
      </c>
      <c r="N260" s="516"/>
      <c r="O260" s="364"/>
      <c r="P260" s="363">
        <v>8027749.8200000003</v>
      </c>
      <c r="Q260" s="538">
        <v>8027749.8200000003</v>
      </c>
      <c r="R260" s="538"/>
      <c r="S260" s="538"/>
    </row>
    <row r="261" spans="2:19" ht="34.5" customHeight="1" x14ac:dyDescent="0.25">
      <c r="B261" s="515" t="s">
        <v>830</v>
      </c>
      <c r="C261" s="515"/>
      <c r="D261" s="515"/>
      <c r="E261" s="515"/>
      <c r="F261" s="515"/>
      <c r="G261" s="515"/>
      <c r="H261" s="362" t="s">
        <v>221</v>
      </c>
      <c r="I261" s="537" t="s">
        <v>215</v>
      </c>
      <c r="J261" s="537"/>
      <c r="K261" s="537"/>
      <c r="L261" s="537"/>
      <c r="M261" s="516" t="s">
        <v>558</v>
      </c>
      <c r="N261" s="516"/>
      <c r="O261" s="362" t="s">
        <v>739</v>
      </c>
      <c r="P261" s="363">
        <v>8027749.8200000003</v>
      </c>
      <c r="Q261" s="538">
        <v>8027749.8200000003</v>
      </c>
      <c r="R261" s="538"/>
      <c r="S261" s="538"/>
    </row>
    <row r="262" spans="2:19" ht="23.25" customHeight="1" x14ac:dyDescent="0.25">
      <c r="B262" s="515" t="s">
        <v>252</v>
      </c>
      <c r="C262" s="515"/>
      <c r="D262" s="515"/>
      <c r="E262" s="515"/>
      <c r="F262" s="515"/>
      <c r="G262" s="515"/>
      <c r="H262" s="362" t="s">
        <v>221</v>
      </c>
      <c r="I262" s="537" t="s">
        <v>219</v>
      </c>
      <c r="J262" s="537"/>
      <c r="K262" s="537"/>
      <c r="L262" s="537"/>
      <c r="M262" s="516"/>
      <c r="N262" s="516"/>
      <c r="O262" s="362"/>
      <c r="P262" s="363">
        <v>420000</v>
      </c>
      <c r="Q262" s="538">
        <v>420000</v>
      </c>
      <c r="R262" s="538"/>
      <c r="S262" s="538"/>
    </row>
    <row r="263" spans="2:19" ht="34.5" customHeight="1" x14ac:dyDescent="0.25">
      <c r="B263" s="515" t="s">
        <v>946</v>
      </c>
      <c r="C263" s="515"/>
      <c r="D263" s="515"/>
      <c r="E263" s="515"/>
      <c r="F263" s="515"/>
      <c r="G263" s="515"/>
      <c r="H263" s="362" t="s">
        <v>221</v>
      </c>
      <c r="I263" s="537" t="s">
        <v>219</v>
      </c>
      <c r="J263" s="537"/>
      <c r="K263" s="537"/>
      <c r="L263" s="537"/>
      <c r="M263" s="516" t="s">
        <v>947</v>
      </c>
      <c r="N263" s="516"/>
      <c r="O263" s="362"/>
      <c r="P263" s="363">
        <v>420000</v>
      </c>
      <c r="Q263" s="538">
        <v>420000</v>
      </c>
      <c r="R263" s="538"/>
      <c r="S263" s="538"/>
    </row>
    <row r="264" spans="2:19" ht="23.25" customHeight="1" x14ac:dyDescent="0.25">
      <c r="B264" s="515" t="s">
        <v>948</v>
      </c>
      <c r="C264" s="515"/>
      <c r="D264" s="515"/>
      <c r="E264" s="515"/>
      <c r="F264" s="515"/>
      <c r="G264" s="515"/>
      <c r="H264" s="362" t="s">
        <v>221</v>
      </c>
      <c r="I264" s="537" t="s">
        <v>219</v>
      </c>
      <c r="J264" s="537"/>
      <c r="K264" s="537"/>
      <c r="L264" s="537"/>
      <c r="M264" s="516" t="s">
        <v>949</v>
      </c>
      <c r="N264" s="516"/>
      <c r="O264" s="362"/>
      <c r="P264" s="363">
        <v>420000</v>
      </c>
      <c r="Q264" s="538">
        <v>420000</v>
      </c>
      <c r="R264" s="538"/>
      <c r="S264" s="538"/>
    </row>
    <row r="265" spans="2:19" ht="45.75" customHeight="1" x14ac:dyDescent="0.25">
      <c r="B265" s="515" t="s">
        <v>685</v>
      </c>
      <c r="C265" s="515"/>
      <c r="D265" s="515"/>
      <c r="E265" s="515"/>
      <c r="F265" s="515"/>
      <c r="G265" s="515"/>
      <c r="H265" s="362" t="s">
        <v>221</v>
      </c>
      <c r="I265" s="537" t="s">
        <v>219</v>
      </c>
      <c r="J265" s="537"/>
      <c r="K265" s="537"/>
      <c r="L265" s="537"/>
      <c r="M265" s="516" t="s">
        <v>559</v>
      </c>
      <c r="N265" s="516"/>
      <c r="O265" s="364"/>
      <c r="P265" s="363">
        <v>420000</v>
      </c>
      <c r="Q265" s="538">
        <v>420000</v>
      </c>
      <c r="R265" s="538"/>
      <c r="S265" s="538"/>
    </row>
    <row r="266" spans="2:19" ht="34.5" customHeight="1" x14ac:dyDescent="0.25">
      <c r="B266" s="515" t="s">
        <v>830</v>
      </c>
      <c r="C266" s="515"/>
      <c r="D266" s="515"/>
      <c r="E266" s="515"/>
      <c r="F266" s="515"/>
      <c r="G266" s="515"/>
      <c r="H266" s="362" t="s">
        <v>221</v>
      </c>
      <c r="I266" s="537" t="s">
        <v>219</v>
      </c>
      <c r="J266" s="537"/>
      <c r="K266" s="537"/>
      <c r="L266" s="537"/>
      <c r="M266" s="516" t="s">
        <v>559</v>
      </c>
      <c r="N266" s="516"/>
      <c r="O266" s="362" t="s">
        <v>739</v>
      </c>
      <c r="P266" s="363">
        <v>420000</v>
      </c>
      <c r="Q266" s="538">
        <v>420000</v>
      </c>
      <c r="R266" s="538"/>
      <c r="S266" s="538"/>
    </row>
    <row r="267" spans="2:19" ht="15" customHeight="1" x14ac:dyDescent="0.25">
      <c r="B267" s="515" t="s">
        <v>253</v>
      </c>
      <c r="C267" s="515"/>
      <c r="D267" s="515"/>
      <c r="E267" s="515"/>
      <c r="F267" s="515"/>
      <c r="G267" s="515"/>
      <c r="H267" s="362" t="s">
        <v>223</v>
      </c>
      <c r="I267" s="516"/>
      <c r="J267" s="516"/>
      <c r="K267" s="516"/>
      <c r="L267" s="516"/>
      <c r="M267" s="516"/>
      <c r="N267" s="516"/>
      <c r="O267" s="362"/>
      <c r="P267" s="363">
        <v>752404152.75999999</v>
      </c>
      <c r="Q267" s="538">
        <v>788015617.17999995</v>
      </c>
      <c r="R267" s="538"/>
      <c r="S267" s="538"/>
    </row>
    <row r="268" spans="2:19" ht="15" customHeight="1" x14ac:dyDescent="0.25">
      <c r="B268" s="515" t="s">
        <v>254</v>
      </c>
      <c r="C268" s="515"/>
      <c r="D268" s="515"/>
      <c r="E268" s="515"/>
      <c r="F268" s="515"/>
      <c r="G268" s="515"/>
      <c r="H268" s="362" t="s">
        <v>223</v>
      </c>
      <c r="I268" s="537" t="s">
        <v>210</v>
      </c>
      <c r="J268" s="537"/>
      <c r="K268" s="537"/>
      <c r="L268" s="537"/>
      <c r="M268" s="516"/>
      <c r="N268" s="516"/>
      <c r="O268" s="362"/>
      <c r="P268" s="363">
        <v>225766133.16999999</v>
      </c>
      <c r="Q268" s="538">
        <v>234633528.74000001</v>
      </c>
      <c r="R268" s="538"/>
      <c r="S268" s="538"/>
    </row>
    <row r="269" spans="2:19" ht="23.25" customHeight="1" x14ac:dyDescent="0.25">
      <c r="B269" s="515" t="s">
        <v>833</v>
      </c>
      <c r="C269" s="515"/>
      <c r="D269" s="515"/>
      <c r="E269" s="515"/>
      <c r="F269" s="515"/>
      <c r="G269" s="515"/>
      <c r="H269" s="362" t="s">
        <v>223</v>
      </c>
      <c r="I269" s="537" t="s">
        <v>210</v>
      </c>
      <c r="J269" s="537"/>
      <c r="K269" s="537"/>
      <c r="L269" s="537"/>
      <c r="M269" s="516" t="s">
        <v>834</v>
      </c>
      <c r="N269" s="516"/>
      <c r="O269" s="362"/>
      <c r="P269" s="363">
        <v>225766133.16999999</v>
      </c>
      <c r="Q269" s="538">
        <v>234633528.74000001</v>
      </c>
      <c r="R269" s="538"/>
      <c r="S269" s="538"/>
    </row>
    <row r="270" spans="2:19" ht="34.5" customHeight="1" x14ac:dyDescent="0.25">
      <c r="B270" s="515" t="s">
        <v>950</v>
      </c>
      <c r="C270" s="515"/>
      <c r="D270" s="515"/>
      <c r="E270" s="515"/>
      <c r="F270" s="515"/>
      <c r="G270" s="515"/>
      <c r="H270" s="362" t="s">
        <v>223</v>
      </c>
      <c r="I270" s="537" t="s">
        <v>210</v>
      </c>
      <c r="J270" s="537"/>
      <c r="K270" s="537"/>
      <c r="L270" s="537"/>
      <c r="M270" s="516" t="s">
        <v>951</v>
      </c>
      <c r="N270" s="516"/>
      <c r="O270" s="362"/>
      <c r="P270" s="363">
        <v>223594269.81</v>
      </c>
      <c r="Q270" s="538">
        <v>232391590.84999999</v>
      </c>
      <c r="R270" s="538"/>
      <c r="S270" s="538"/>
    </row>
    <row r="271" spans="2:19" ht="79.5" customHeight="1" x14ac:dyDescent="0.25">
      <c r="B271" s="515" t="s">
        <v>560</v>
      </c>
      <c r="C271" s="515"/>
      <c r="D271" s="515"/>
      <c r="E271" s="515"/>
      <c r="F271" s="515"/>
      <c r="G271" s="515"/>
      <c r="H271" s="362" t="s">
        <v>223</v>
      </c>
      <c r="I271" s="537" t="s">
        <v>210</v>
      </c>
      <c r="J271" s="537"/>
      <c r="K271" s="537"/>
      <c r="L271" s="537"/>
      <c r="M271" s="516" t="s">
        <v>561</v>
      </c>
      <c r="N271" s="516"/>
      <c r="O271" s="364"/>
      <c r="P271" s="363">
        <v>95509707.030000001</v>
      </c>
      <c r="Q271" s="538">
        <v>98529538.959999993</v>
      </c>
      <c r="R271" s="538"/>
      <c r="S271" s="538"/>
    </row>
    <row r="272" spans="2:19" ht="23.25" customHeight="1" x14ac:dyDescent="0.25">
      <c r="B272" s="515" t="s">
        <v>845</v>
      </c>
      <c r="C272" s="515"/>
      <c r="D272" s="515"/>
      <c r="E272" s="515"/>
      <c r="F272" s="515"/>
      <c r="G272" s="515"/>
      <c r="H272" s="362" t="s">
        <v>223</v>
      </c>
      <c r="I272" s="537" t="s">
        <v>210</v>
      </c>
      <c r="J272" s="537"/>
      <c r="K272" s="537"/>
      <c r="L272" s="537"/>
      <c r="M272" s="516" t="s">
        <v>561</v>
      </c>
      <c r="N272" s="516"/>
      <c r="O272" s="362" t="s">
        <v>846</v>
      </c>
      <c r="P272" s="363">
        <v>26762910.129999999</v>
      </c>
      <c r="Q272" s="538">
        <v>27788506.920000002</v>
      </c>
      <c r="R272" s="538"/>
      <c r="S272" s="538"/>
    </row>
    <row r="273" spans="2:19" ht="34.5" customHeight="1" x14ac:dyDescent="0.25">
      <c r="B273" s="515" t="s">
        <v>830</v>
      </c>
      <c r="C273" s="515"/>
      <c r="D273" s="515"/>
      <c r="E273" s="515"/>
      <c r="F273" s="515"/>
      <c r="G273" s="515"/>
      <c r="H273" s="362" t="s">
        <v>223</v>
      </c>
      <c r="I273" s="537" t="s">
        <v>210</v>
      </c>
      <c r="J273" s="537"/>
      <c r="K273" s="537"/>
      <c r="L273" s="537"/>
      <c r="M273" s="516" t="s">
        <v>561</v>
      </c>
      <c r="N273" s="516"/>
      <c r="O273" s="362" t="s">
        <v>739</v>
      </c>
      <c r="P273" s="363">
        <v>65456196.899999999</v>
      </c>
      <c r="Q273" s="538">
        <v>67332288.040000007</v>
      </c>
      <c r="R273" s="538"/>
      <c r="S273" s="538"/>
    </row>
    <row r="274" spans="2:19" ht="15" customHeight="1" x14ac:dyDescent="0.25">
      <c r="B274" s="515" t="s">
        <v>831</v>
      </c>
      <c r="C274" s="515"/>
      <c r="D274" s="515"/>
      <c r="E274" s="515"/>
      <c r="F274" s="515"/>
      <c r="G274" s="515"/>
      <c r="H274" s="362" t="s">
        <v>223</v>
      </c>
      <c r="I274" s="537" t="s">
        <v>210</v>
      </c>
      <c r="J274" s="537"/>
      <c r="K274" s="537"/>
      <c r="L274" s="537"/>
      <c r="M274" s="516" t="s">
        <v>561</v>
      </c>
      <c r="N274" s="516"/>
      <c r="O274" s="362" t="s">
        <v>822</v>
      </c>
      <c r="P274" s="363">
        <v>3290600</v>
      </c>
      <c r="Q274" s="538">
        <v>3408744</v>
      </c>
      <c r="R274" s="538"/>
      <c r="S274" s="538"/>
    </row>
    <row r="275" spans="2:19" ht="68.25" customHeight="1" x14ac:dyDescent="0.25">
      <c r="B275" s="515" t="s">
        <v>736</v>
      </c>
      <c r="C275" s="515"/>
      <c r="D275" s="515"/>
      <c r="E275" s="515"/>
      <c r="F275" s="515"/>
      <c r="G275" s="515"/>
      <c r="H275" s="362" t="s">
        <v>223</v>
      </c>
      <c r="I275" s="537" t="s">
        <v>210</v>
      </c>
      <c r="J275" s="537"/>
      <c r="K275" s="537"/>
      <c r="L275" s="537"/>
      <c r="M275" s="516" t="s">
        <v>737</v>
      </c>
      <c r="N275" s="516"/>
      <c r="O275" s="364"/>
      <c r="P275" s="363">
        <v>0</v>
      </c>
      <c r="Q275" s="538">
        <v>0</v>
      </c>
      <c r="R275" s="538"/>
      <c r="S275" s="538"/>
    </row>
    <row r="276" spans="2:19" ht="34.5" customHeight="1" x14ac:dyDescent="0.25">
      <c r="B276" s="515" t="s">
        <v>830</v>
      </c>
      <c r="C276" s="515"/>
      <c r="D276" s="515"/>
      <c r="E276" s="515"/>
      <c r="F276" s="515"/>
      <c r="G276" s="515"/>
      <c r="H276" s="362" t="s">
        <v>223</v>
      </c>
      <c r="I276" s="537" t="s">
        <v>210</v>
      </c>
      <c r="J276" s="537"/>
      <c r="K276" s="537"/>
      <c r="L276" s="537"/>
      <c r="M276" s="516" t="s">
        <v>737</v>
      </c>
      <c r="N276" s="516"/>
      <c r="O276" s="362" t="s">
        <v>739</v>
      </c>
      <c r="P276" s="363">
        <v>0</v>
      </c>
      <c r="Q276" s="538">
        <v>0</v>
      </c>
      <c r="R276" s="538"/>
      <c r="S276" s="538"/>
    </row>
    <row r="277" spans="2:19" ht="45.75" customHeight="1" x14ac:dyDescent="0.25">
      <c r="B277" s="515" t="s">
        <v>562</v>
      </c>
      <c r="C277" s="515"/>
      <c r="D277" s="515"/>
      <c r="E277" s="515"/>
      <c r="F277" s="515"/>
      <c r="G277" s="515"/>
      <c r="H277" s="362" t="s">
        <v>223</v>
      </c>
      <c r="I277" s="537" t="s">
        <v>210</v>
      </c>
      <c r="J277" s="537"/>
      <c r="K277" s="537"/>
      <c r="L277" s="537"/>
      <c r="M277" s="516" t="s">
        <v>563</v>
      </c>
      <c r="N277" s="516"/>
      <c r="O277" s="364"/>
      <c r="P277" s="363">
        <v>750000</v>
      </c>
      <c r="Q277" s="538">
        <v>750000</v>
      </c>
      <c r="R277" s="538"/>
      <c r="S277" s="538"/>
    </row>
    <row r="278" spans="2:19" ht="23.25" customHeight="1" x14ac:dyDescent="0.25">
      <c r="B278" s="515" t="s">
        <v>848</v>
      </c>
      <c r="C278" s="515"/>
      <c r="D278" s="515"/>
      <c r="E278" s="515"/>
      <c r="F278" s="515"/>
      <c r="G278" s="515"/>
      <c r="H278" s="362" t="s">
        <v>223</v>
      </c>
      <c r="I278" s="537" t="s">
        <v>210</v>
      </c>
      <c r="J278" s="537"/>
      <c r="K278" s="537"/>
      <c r="L278" s="537"/>
      <c r="M278" s="516" t="s">
        <v>563</v>
      </c>
      <c r="N278" s="516"/>
      <c r="O278" s="362" t="s">
        <v>849</v>
      </c>
      <c r="P278" s="363">
        <v>750000</v>
      </c>
      <c r="Q278" s="538">
        <v>750000</v>
      </c>
      <c r="R278" s="538"/>
      <c r="S278" s="538"/>
    </row>
    <row r="279" spans="2:19" ht="79.5" customHeight="1" x14ac:dyDescent="0.25">
      <c r="B279" s="515" t="s">
        <v>952</v>
      </c>
      <c r="C279" s="515"/>
      <c r="D279" s="515"/>
      <c r="E279" s="515"/>
      <c r="F279" s="515"/>
      <c r="G279" s="515"/>
      <c r="H279" s="362" t="s">
        <v>223</v>
      </c>
      <c r="I279" s="537" t="s">
        <v>210</v>
      </c>
      <c r="J279" s="537"/>
      <c r="K279" s="537"/>
      <c r="L279" s="537"/>
      <c r="M279" s="516" t="s">
        <v>953</v>
      </c>
      <c r="N279" s="516"/>
      <c r="O279" s="364"/>
      <c r="P279" s="363">
        <v>17000</v>
      </c>
      <c r="Q279" s="538">
        <v>17000</v>
      </c>
      <c r="R279" s="538"/>
      <c r="S279" s="538"/>
    </row>
    <row r="280" spans="2:19" ht="23.25" customHeight="1" x14ac:dyDescent="0.25">
      <c r="B280" s="515" t="s">
        <v>848</v>
      </c>
      <c r="C280" s="515"/>
      <c r="D280" s="515"/>
      <c r="E280" s="515"/>
      <c r="F280" s="515"/>
      <c r="G280" s="515"/>
      <c r="H280" s="362" t="s">
        <v>223</v>
      </c>
      <c r="I280" s="537" t="s">
        <v>210</v>
      </c>
      <c r="J280" s="537"/>
      <c r="K280" s="537"/>
      <c r="L280" s="537"/>
      <c r="M280" s="516" t="s">
        <v>953</v>
      </c>
      <c r="N280" s="516"/>
      <c r="O280" s="362" t="s">
        <v>849</v>
      </c>
      <c r="P280" s="363">
        <v>17000</v>
      </c>
      <c r="Q280" s="538">
        <v>17000</v>
      </c>
      <c r="R280" s="538"/>
      <c r="S280" s="538"/>
    </row>
    <row r="281" spans="2:19" ht="90.75" customHeight="1" x14ac:dyDescent="0.25">
      <c r="B281" s="515" t="s">
        <v>564</v>
      </c>
      <c r="C281" s="515"/>
      <c r="D281" s="515"/>
      <c r="E281" s="515"/>
      <c r="F281" s="515"/>
      <c r="G281" s="515"/>
      <c r="H281" s="362" t="s">
        <v>223</v>
      </c>
      <c r="I281" s="537" t="s">
        <v>210</v>
      </c>
      <c r="J281" s="537"/>
      <c r="K281" s="537"/>
      <c r="L281" s="537"/>
      <c r="M281" s="516" t="s">
        <v>565</v>
      </c>
      <c r="N281" s="516"/>
      <c r="O281" s="364"/>
      <c r="P281" s="363">
        <v>4972301.0999999996</v>
      </c>
      <c r="Q281" s="538">
        <v>5108257.8</v>
      </c>
      <c r="R281" s="538"/>
      <c r="S281" s="538"/>
    </row>
    <row r="282" spans="2:19" ht="23.25" customHeight="1" x14ac:dyDescent="0.25">
      <c r="B282" s="515" t="s">
        <v>845</v>
      </c>
      <c r="C282" s="515"/>
      <c r="D282" s="515"/>
      <c r="E282" s="515"/>
      <c r="F282" s="515"/>
      <c r="G282" s="515"/>
      <c r="H282" s="362" t="s">
        <v>223</v>
      </c>
      <c r="I282" s="537" t="s">
        <v>210</v>
      </c>
      <c r="J282" s="537"/>
      <c r="K282" s="537"/>
      <c r="L282" s="537"/>
      <c r="M282" s="516" t="s">
        <v>565</v>
      </c>
      <c r="N282" s="516"/>
      <c r="O282" s="362" t="s">
        <v>846</v>
      </c>
      <c r="P282" s="363">
        <v>2328176.75</v>
      </c>
      <c r="Q282" s="538">
        <v>2391836.08</v>
      </c>
      <c r="R282" s="538"/>
      <c r="S282" s="538"/>
    </row>
    <row r="283" spans="2:19" ht="23.25" customHeight="1" x14ac:dyDescent="0.25">
      <c r="B283" s="515" t="s">
        <v>848</v>
      </c>
      <c r="C283" s="515"/>
      <c r="D283" s="515"/>
      <c r="E283" s="515"/>
      <c r="F283" s="515"/>
      <c r="G283" s="515"/>
      <c r="H283" s="362" t="s">
        <v>223</v>
      </c>
      <c r="I283" s="537" t="s">
        <v>210</v>
      </c>
      <c r="J283" s="537"/>
      <c r="K283" s="537"/>
      <c r="L283" s="537"/>
      <c r="M283" s="516" t="s">
        <v>565</v>
      </c>
      <c r="N283" s="516"/>
      <c r="O283" s="362" t="s">
        <v>849</v>
      </c>
      <c r="P283" s="363">
        <v>2644124.35</v>
      </c>
      <c r="Q283" s="538">
        <v>2716421.72</v>
      </c>
      <c r="R283" s="538"/>
      <c r="S283" s="538"/>
    </row>
    <row r="284" spans="2:19" ht="124.5" customHeight="1" x14ac:dyDescent="0.25">
      <c r="B284" s="515" t="s">
        <v>566</v>
      </c>
      <c r="C284" s="515"/>
      <c r="D284" s="515"/>
      <c r="E284" s="515"/>
      <c r="F284" s="515"/>
      <c r="G284" s="515"/>
      <c r="H284" s="362" t="s">
        <v>223</v>
      </c>
      <c r="I284" s="537" t="s">
        <v>210</v>
      </c>
      <c r="J284" s="537"/>
      <c r="K284" s="537"/>
      <c r="L284" s="537"/>
      <c r="M284" s="516" t="s">
        <v>567</v>
      </c>
      <c r="N284" s="516"/>
      <c r="O284" s="364"/>
      <c r="P284" s="363">
        <v>122345261.68000001</v>
      </c>
      <c r="Q284" s="538">
        <v>127986794.09</v>
      </c>
      <c r="R284" s="538"/>
      <c r="S284" s="538"/>
    </row>
    <row r="285" spans="2:19" ht="23.25" customHeight="1" x14ac:dyDescent="0.25">
      <c r="B285" s="515" t="s">
        <v>845</v>
      </c>
      <c r="C285" s="515"/>
      <c r="D285" s="515"/>
      <c r="E285" s="515"/>
      <c r="F285" s="515"/>
      <c r="G285" s="515"/>
      <c r="H285" s="362" t="s">
        <v>223</v>
      </c>
      <c r="I285" s="537" t="s">
        <v>210</v>
      </c>
      <c r="J285" s="537"/>
      <c r="K285" s="537"/>
      <c r="L285" s="537"/>
      <c r="M285" s="516" t="s">
        <v>567</v>
      </c>
      <c r="N285" s="516"/>
      <c r="O285" s="362" t="s">
        <v>846</v>
      </c>
      <c r="P285" s="363">
        <v>115004545.98</v>
      </c>
      <c r="Q285" s="538">
        <v>120307586.44</v>
      </c>
      <c r="R285" s="538"/>
      <c r="S285" s="538"/>
    </row>
    <row r="286" spans="2:19" ht="34.5" customHeight="1" x14ac:dyDescent="0.25">
      <c r="B286" s="515" t="s">
        <v>830</v>
      </c>
      <c r="C286" s="515"/>
      <c r="D286" s="515"/>
      <c r="E286" s="515"/>
      <c r="F286" s="515"/>
      <c r="G286" s="515"/>
      <c r="H286" s="362" t="s">
        <v>223</v>
      </c>
      <c r="I286" s="537" t="s">
        <v>210</v>
      </c>
      <c r="J286" s="537"/>
      <c r="K286" s="537"/>
      <c r="L286" s="537"/>
      <c r="M286" s="516" t="s">
        <v>567</v>
      </c>
      <c r="N286" s="516"/>
      <c r="O286" s="362" t="s">
        <v>739</v>
      </c>
      <c r="P286" s="363">
        <v>7340715.7000000002</v>
      </c>
      <c r="Q286" s="538">
        <v>7679207.6500000004</v>
      </c>
      <c r="R286" s="538"/>
      <c r="S286" s="538"/>
    </row>
    <row r="287" spans="2:19" ht="34.5" customHeight="1" x14ac:dyDescent="0.25">
      <c r="B287" s="515" t="s">
        <v>954</v>
      </c>
      <c r="C287" s="515"/>
      <c r="D287" s="515"/>
      <c r="E287" s="515"/>
      <c r="F287" s="515"/>
      <c r="G287" s="515"/>
      <c r="H287" s="362" t="s">
        <v>223</v>
      </c>
      <c r="I287" s="537" t="s">
        <v>210</v>
      </c>
      <c r="J287" s="537"/>
      <c r="K287" s="537"/>
      <c r="L287" s="537"/>
      <c r="M287" s="516" t="s">
        <v>955</v>
      </c>
      <c r="N287" s="516"/>
      <c r="O287" s="364"/>
      <c r="P287" s="363">
        <v>0</v>
      </c>
      <c r="Q287" s="538">
        <v>0</v>
      </c>
      <c r="R287" s="538"/>
      <c r="S287" s="538"/>
    </row>
    <row r="288" spans="2:19" ht="34.5" customHeight="1" x14ac:dyDescent="0.25">
      <c r="B288" s="515" t="s">
        <v>830</v>
      </c>
      <c r="C288" s="515"/>
      <c r="D288" s="515"/>
      <c r="E288" s="515"/>
      <c r="F288" s="515"/>
      <c r="G288" s="515"/>
      <c r="H288" s="362" t="s">
        <v>223</v>
      </c>
      <c r="I288" s="537" t="s">
        <v>210</v>
      </c>
      <c r="J288" s="537"/>
      <c r="K288" s="537"/>
      <c r="L288" s="537"/>
      <c r="M288" s="516" t="s">
        <v>955</v>
      </c>
      <c r="N288" s="516"/>
      <c r="O288" s="362" t="s">
        <v>739</v>
      </c>
      <c r="P288" s="363">
        <v>0</v>
      </c>
      <c r="Q288" s="538">
        <v>0</v>
      </c>
      <c r="R288" s="538"/>
      <c r="S288" s="538"/>
    </row>
    <row r="289" spans="2:19" ht="23.25" customHeight="1" x14ac:dyDescent="0.25">
      <c r="B289" s="515" t="s">
        <v>835</v>
      </c>
      <c r="C289" s="515"/>
      <c r="D289" s="515"/>
      <c r="E289" s="515"/>
      <c r="F289" s="515"/>
      <c r="G289" s="515"/>
      <c r="H289" s="362" t="s">
        <v>223</v>
      </c>
      <c r="I289" s="537" t="s">
        <v>210</v>
      </c>
      <c r="J289" s="537"/>
      <c r="K289" s="537"/>
      <c r="L289" s="537"/>
      <c r="M289" s="516" t="s">
        <v>836</v>
      </c>
      <c r="N289" s="516"/>
      <c r="O289" s="362"/>
      <c r="P289" s="363">
        <v>2171863.36</v>
      </c>
      <c r="Q289" s="538">
        <v>2241937.89</v>
      </c>
      <c r="R289" s="538"/>
      <c r="S289" s="538"/>
    </row>
    <row r="290" spans="2:19" ht="79.5" customHeight="1" x14ac:dyDescent="0.25">
      <c r="B290" s="515" t="s">
        <v>568</v>
      </c>
      <c r="C290" s="515"/>
      <c r="D290" s="515"/>
      <c r="E290" s="515"/>
      <c r="F290" s="515"/>
      <c r="G290" s="515"/>
      <c r="H290" s="362" t="s">
        <v>223</v>
      </c>
      <c r="I290" s="537" t="s">
        <v>210</v>
      </c>
      <c r="J290" s="537"/>
      <c r="K290" s="537"/>
      <c r="L290" s="537"/>
      <c r="M290" s="516" t="s">
        <v>569</v>
      </c>
      <c r="N290" s="516"/>
      <c r="O290" s="364"/>
      <c r="P290" s="363">
        <v>2171863.36</v>
      </c>
      <c r="Q290" s="538">
        <v>2241937.89</v>
      </c>
      <c r="R290" s="538"/>
      <c r="S290" s="538"/>
    </row>
    <row r="291" spans="2:19" ht="34.5" customHeight="1" x14ac:dyDescent="0.25">
      <c r="B291" s="515" t="s">
        <v>830</v>
      </c>
      <c r="C291" s="515"/>
      <c r="D291" s="515"/>
      <c r="E291" s="515"/>
      <c r="F291" s="515"/>
      <c r="G291" s="515"/>
      <c r="H291" s="362" t="s">
        <v>223</v>
      </c>
      <c r="I291" s="537" t="s">
        <v>210</v>
      </c>
      <c r="J291" s="537"/>
      <c r="K291" s="537"/>
      <c r="L291" s="537"/>
      <c r="M291" s="516" t="s">
        <v>569</v>
      </c>
      <c r="N291" s="516"/>
      <c r="O291" s="362" t="s">
        <v>739</v>
      </c>
      <c r="P291" s="363">
        <v>2171863.36</v>
      </c>
      <c r="Q291" s="538">
        <v>2241937.89</v>
      </c>
      <c r="R291" s="538"/>
      <c r="S291" s="538"/>
    </row>
    <row r="292" spans="2:19" ht="15" customHeight="1" x14ac:dyDescent="0.25">
      <c r="B292" s="515" t="s">
        <v>839</v>
      </c>
      <c r="C292" s="515"/>
      <c r="D292" s="515"/>
      <c r="E292" s="515"/>
      <c r="F292" s="515"/>
      <c r="G292" s="515"/>
      <c r="H292" s="362" t="s">
        <v>223</v>
      </c>
      <c r="I292" s="537" t="s">
        <v>210</v>
      </c>
      <c r="J292" s="537"/>
      <c r="K292" s="537"/>
      <c r="L292" s="537"/>
      <c r="M292" s="516" t="s">
        <v>840</v>
      </c>
      <c r="N292" s="516"/>
      <c r="O292" s="362"/>
      <c r="P292" s="363">
        <v>0</v>
      </c>
      <c r="Q292" s="538">
        <v>0</v>
      </c>
      <c r="R292" s="538"/>
      <c r="S292" s="538"/>
    </row>
    <row r="293" spans="2:19" ht="23.25" customHeight="1" x14ac:dyDescent="0.25">
      <c r="B293" s="515" t="s">
        <v>841</v>
      </c>
      <c r="C293" s="515"/>
      <c r="D293" s="515"/>
      <c r="E293" s="515"/>
      <c r="F293" s="515"/>
      <c r="G293" s="515"/>
      <c r="H293" s="362" t="s">
        <v>223</v>
      </c>
      <c r="I293" s="537" t="s">
        <v>210</v>
      </c>
      <c r="J293" s="537"/>
      <c r="K293" s="537"/>
      <c r="L293" s="537"/>
      <c r="M293" s="516" t="s">
        <v>842</v>
      </c>
      <c r="N293" s="516"/>
      <c r="O293" s="362"/>
      <c r="P293" s="363">
        <v>0</v>
      </c>
      <c r="Q293" s="538">
        <v>0</v>
      </c>
      <c r="R293" s="538"/>
      <c r="S293" s="538"/>
    </row>
    <row r="294" spans="2:19" ht="23.25" customHeight="1" x14ac:dyDescent="0.25">
      <c r="B294" s="515" t="s">
        <v>752</v>
      </c>
      <c r="C294" s="515"/>
      <c r="D294" s="515"/>
      <c r="E294" s="515"/>
      <c r="F294" s="515"/>
      <c r="G294" s="515"/>
      <c r="H294" s="362" t="s">
        <v>223</v>
      </c>
      <c r="I294" s="537" t="s">
        <v>210</v>
      </c>
      <c r="J294" s="537"/>
      <c r="K294" s="537"/>
      <c r="L294" s="537"/>
      <c r="M294" s="516" t="s">
        <v>738</v>
      </c>
      <c r="N294" s="516"/>
      <c r="O294" s="364"/>
      <c r="P294" s="363">
        <v>0</v>
      </c>
      <c r="Q294" s="538">
        <v>0</v>
      </c>
      <c r="R294" s="538"/>
      <c r="S294" s="538"/>
    </row>
    <row r="295" spans="2:19" ht="34.5" customHeight="1" x14ac:dyDescent="0.25">
      <c r="B295" s="515" t="s">
        <v>830</v>
      </c>
      <c r="C295" s="515"/>
      <c r="D295" s="515"/>
      <c r="E295" s="515"/>
      <c r="F295" s="515"/>
      <c r="G295" s="515"/>
      <c r="H295" s="362" t="s">
        <v>223</v>
      </c>
      <c r="I295" s="537" t="s">
        <v>210</v>
      </c>
      <c r="J295" s="537"/>
      <c r="K295" s="537"/>
      <c r="L295" s="537"/>
      <c r="M295" s="516" t="s">
        <v>738</v>
      </c>
      <c r="N295" s="516"/>
      <c r="O295" s="362" t="s">
        <v>739</v>
      </c>
      <c r="P295" s="363">
        <v>0</v>
      </c>
      <c r="Q295" s="538">
        <v>0</v>
      </c>
      <c r="R295" s="538"/>
      <c r="S295" s="538"/>
    </row>
    <row r="296" spans="2:19" ht="15" customHeight="1" x14ac:dyDescent="0.25">
      <c r="B296" s="515" t="s">
        <v>255</v>
      </c>
      <c r="C296" s="515"/>
      <c r="D296" s="515"/>
      <c r="E296" s="515"/>
      <c r="F296" s="515"/>
      <c r="G296" s="515"/>
      <c r="H296" s="362" t="s">
        <v>223</v>
      </c>
      <c r="I296" s="537" t="s">
        <v>213</v>
      </c>
      <c r="J296" s="537"/>
      <c r="K296" s="537"/>
      <c r="L296" s="537"/>
      <c r="M296" s="516"/>
      <c r="N296" s="516"/>
      <c r="O296" s="362"/>
      <c r="P296" s="363">
        <v>434857114.19</v>
      </c>
      <c r="Q296" s="538">
        <v>458035975.92000002</v>
      </c>
      <c r="R296" s="538"/>
      <c r="S296" s="538"/>
    </row>
    <row r="297" spans="2:19" ht="57" customHeight="1" x14ac:dyDescent="0.25">
      <c r="B297" s="515" t="s">
        <v>867</v>
      </c>
      <c r="C297" s="515"/>
      <c r="D297" s="515"/>
      <c r="E297" s="515"/>
      <c r="F297" s="515"/>
      <c r="G297" s="515"/>
      <c r="H297" s="362" t="s">
        <v>223</v>
      </c>
      <c r="I297" s="537" t="s">
        <v>213</v>
      </c>
      <c r="J297" s="537"/>
      <c r="K297" s="537"/>
      <c r="L297" s="537"/>
      <c r="M297" s="516" t="s">
        <v>868</v>
      </c>
      <c r="N297" s="516"/>
      <c r="O297" s="362"/>
      <c r="P297" s="363">
        <v>100000</v>
      </c>
      <c r="Q297" s="538">
        <v>100000</v>
      </c>
      <c r="R297" s="538"/>
      <c r="S297" s="538"/>
    </row>
    <row r="298" spans="2:19" ht="79.5" customHeight="1" x14ac:dyDescent="0.25">
      <c r="B298" s="515" t="s">
        <v>733</v>
      </c>
      <c r="C298" s="515"/>
      <c r="D298" s="515"/>
      <c r="E298" s="515"/>
      <c r="F298" s="515"/>
      <c r="G298" s="515"/>
      <c r="H298" s="362" t="s">
        <v>223</v>
      </c>
      <c r="I298" s="537" t="s">
        <v>213</v>
      </c>
      <c r="J298" s="537"/>
      <c r="K298" s="537"/>
      <c r="L298" s="537"/>
      <c r="M298" s="516" t="s">
        <v>869</v>
      </c>
      <c r="N298" s="516"/>
      <c r="O298" s="362"/>
      <c r="P298" s="363">
        <v>100000</v>
      </c>
      <c r="Q298" s="538">
        <v>100000</v>
      </c>
      <c r="R298" s="538"/>
      <c r="S298" s="538"/>
    </row>
    <row r="299" spans="2:19" ht="79.5" customHeight="1" x14ac:dyDescent="0.25">
      <c r="B299" s="515" t="s">
        <v>733</v>
      </c>
      <c r="C299" s="515"/>
      <c r="D299" s="515"/>
      <c r="E299" s="515"/>
      <c r="F299" s="515"/>
      <c r="G299" s="515"/>
      <c r="H299" s="362" t="s">
        <v>223</v>
      </c>
      <c r="I299" s="537" t="s">
        <v>213</v>
      </c>
      <c r="J299" s="537"/>
      <c r="K299" s="537"/>
      <c r="L299" s="537"/>
      <c r="M299" s="516" t="s">
        <v>542</v>
      </c>
      <c r="N299" s="516"/>
      <c r="O299" s="364"/>
      <c r="P299" s="363">
        <v>100000</v>
      </c>
      <c r="Q299" s="538">
        <v>100000</v>
      </c>
      <c r="R299" s="538"/>
      <c r="S299" s="538"/>
    </row>
    <row r="300" spans="2:19" ht="34.5" customHeight="1" x14ac:dyDescent="0.25">
      <c r="B300" s="515" t="s">
        <v>830</v>
      </c>
      <c r="C300" s="515"/>
      <c r="D300" s="515"/>
      <c r="E300" s="515"/>
      <c r="F300" s="515"/>
      <c r="G300" s="515"/>
      <c r="H300" s="362" t="s">
        <v>223</v>
      </c>
      <c r="I300" s="537" t="s">
        <v>213</v>
      </c>
      <c r="J300" s="537"/>
      <c r="K300" s="537"/>
      <c r="L300" s="537"/>
      <c r="M300" s="516" t="s">
        <v>542</v>
      </c>
      <c r="N300" s="516"/>
      <c r="O300" s="362" t="s">
        <v>739</v>
      </c>
      <c r="P300" s="363">
        <v>100000</v>
      </c>
      <c r="Q300" s="538">
        <v>100000</v>
      </c>
      <c r="R300" s="538"/>
      <c r="S300" s="538"/>
    </row>
    <row r="301" spans="2:19" ht="15" customHeight="1" x14ac:dyDescent="0.25">
      <c r="B301" s="515" t="s">
        <v>902</v>
      </c>
      <c r="C301" s="515"/>
      <c r="D301" s="515"/>
      <c r="E301" s="515"/>
      <c r="F301" s="515"/>
      <c r="G301" s="515"/>
      <c r="H301" s="362" t="s">
        <v>223</v>
      </c>
      <c r="I301" s="537" t="s">
        <v>213</v>
      </c>
      <c r="J301" s="537"/>
      <c r="K301" s="537"/>
      <c r="L301" s="537"/>
      <c r="M301" s="516" t="s">
        <v>903</v>
      </c>
      <c r="N301" s="516"/>
      <c r="O301" s="362"/>
      <c r="P301" s="363">
        <v>0</v>
      </c>
      <c r="Q301" s="538">
        <v>0</v>
      </c>
      <c r="R301" s="538"/>
      <c r="S301" s="538"/>
    </row>
    <row r="302" spans="2:19" ht="23.25" customHeight="1" x14ac:dyDescent="0.25">
      <c r="B302" s="515" t="s">
        <v>904</v>
      </c>
      <c r="C302" s="515"/>
      <c r="D302" s="515"/>
      <c r="E302" s="515"/>
      <c r="F302" s="515"/>
      <c r="G302" s="515"/>
      <c r="H302" s="362" t="s">
        <v>223</v>
      </c>
      <c r="I302" s="537" t="s">
        <v>213</v>
      </c>
      <c r="J302" s="537"/>
      <c r="K302" s="537"/>
      <c r="L302" s="537"/>
      <c r="M302" s="516" t="s">
        <v>905</v>
      </c>
      <c r="N302" s="516"/>
      <c r="O302" s="362"/>
      <c r="P302" s="363">
        <v>0</v>
      </c>
      <c r="Q302" s="538">
        <v>0</v>
      </c>
      <c r="R302" s="538"/>
      <c r="S302" s="538"/>
    </row>
    <row r="303" spans="2:19" ht="23.25" customHeight="1" x14ac:dyDescent="0.25">
      <c r="B303" s="515" t="s">
        <v>543</v>
      </c>
      <c r="C303" s="515"/>
      <c r="D303" s="515"/>
      <c r="E303" s="515"/>
      <c r="F303" s="515"/>
      <c r="G303" s="515"/>
      <c r="H303" s="362" t="s">
        <v>223</v>
      </c>
      <c r="I303" s="537" t="s">
        <v>213</v>
      </c>
      <c r="J303" s="537"/>
      <c r="K303" s="537"/>
      <c r="L303" s="537"/>
      <c r="M303" s="516" t="s">
        <v>544</v>
      </c>
      <c r="N303" s="516"/>
      <c r="O303" s="364"/>
      <c r="P303" s="363">
        <v>0</v>
      </c>
      <c r="Q303" s="538">
        <v>0</v>
      </c>
      <c r="R303" s="538"/>
      <c r="S303" s="538"/>
    </row>
    <row r="304" spans="2:19" ht="34.5" customHeight="1" x14ac:dyDescent="0.25">
      <c r="B304" s="515" t="s">
        <v>830</v>
      </c>
      <c r="C304" s="515"/>
      <c r="D304" s="515"/>
      <c r="E304" s="515"/>
      <c r="F304" s="515"/>
      <c r="G304" s="515"/>
      <c r="H304" s="362" t="s">
        <v>223</v>
      </c>
      <c r="I304" s="537" t="s">
        <v>213</v>
      </c>
      <c r="J304" s="537"/>
      <c r="K304" s="537"/>
      <c r="L304" s="537"/>
      <c r="M304" s="516" t="s">
        <v>544</v>
      </c>
      <c r="N304" s="516"/>
      <c r="O304" s="362" t="s">
        <v>739</v>
      </c>
      <c r="P304" s="363">
        <v>0</v>
      </c>
      <c r="Q304" s="538">
        <v>0</v>
      </c>
      <c r="R304" s="538"/>
      <c r="S304" s="538"/>
    </row>
    <row r="305" spans="2:19" ht="23.25" customHeight="1" x14ac:dyDescent="0.25">
      <c r="B305" s="515" t="s">
        <v>833</v>
      </c>
      <c r="C305" s="515"/>
      <c r="D305" s="515"/>
      <c r="E305" s="515"/>
      <c r="F305" s="515"/>
      <c r="G305" s="515"/>
      <c r="H305" s="362" t="s">
        <v>223</v>
      </c>
      <c r="I305" s="537" t="s">
        <v>213</v>
      </c>
      <c r="J305" s="537"/>
      <c r="K305" s="537"/>
      <c r="L305" s="537"/>
      <c r="M305" s="516" t="s">
        <v>834</v>
      </c>
      <c r="N305" s="516"/>
      <c r="O305" s="362"/>
      <c r="P305" s="363">
        <v>434757114.19</v>
      </c>
      <c r="Q305" s="538">
        <v>457935975.92000002</v>
      </c>
      <c r="R305" s="538"/>
      <c r="S305" s="538"/>
    </row>
    <row r="306" spans="2:19" ht="34.5" customHeight="1" x14ac:dyDescent="0.25">
      <c r="B306" s="515" t="s">
        <v>950</v>
      </c>
      <c r="C306" s="515"/>
      <c r="D306" s="515"/>
      <c r="E306" s="515"/>
      <c r="F306" s="515"/>
      <c r="G306" s="515"/>
      <c r="H306" s="362" t="s">
        <v>223</v>
      </c>
      <c r="I306" s="537" t="s">
        <v>213</v>
      </c>
      <c r="J306" s="537"/>
      <c r="K306" s="537"/>
      <c r="L306" s="537"/>
      <c r="M306" s="516" t="s">
        <v>951</v>
      </c>
      <c r="N306" s="516"/>
      <c r="O306" s="362"/>
      <c r="P306" s="363">
        <v>0</v>
      </c>
      <c r="Q306" s="538">
        <v>0</v>
      </c>
      <c r="R306" s="538"/>
      <c r="S306" s="538"/>
    </row>
    <row r="307" spans="2:19" ht="34.5" customHeight="1" x14ac:dyDescent="0.25">
      <c r="B307" s="515" t="s">
        <v>954</v>
      </c>
      <c r="C307" s="515"/>
      <c r="D307" s="515"/>
      <c r="E307" s="515"/>
      <c r="F307" s="515"/>
      <c r="G307" s="515"/>
      <c r="H307" s="362" t="s">
        <v>223</v>
      </c>
      <c r="I307" s="537" t="s">
        <v>213</v>
      </c>
      <c r="J307" s="537"/>
      <c r="K307" s="537"/>
      <c r="L307" s="537"/>
      <c r="M307" s="516" t="s">
        <v>955</v>
      </c>
      <c r="N307" s="516"/>
      <c r="O307" s="364"/>
      <c r="P307" s="363">
        <v>0</v>
      </c>
      <c r="Q307" s="538">
        <v>0</v>
      </c>
      <c r="R307" s="538"/>
      <c r="S307" s="538"/>
    </row>
    <row r="308" spans="2:19" ht="34.5" customHeight="1" x14ac:dyDescent="0.25">
      <c r="B308" s="515" t="s">
        <v>830</v>
      </c>
      <c r="C308" s="515"/>
      <c r="D308" s="515"/>
      <c r="E308" s="515"/>
      <c r="F308" s="515"/>
      <c r="G308" s="515"/>
      <c r="H308" s="362" t="s">
        <v>223</v>
      </c>
      <c r="I308" s="537" t="s">
        <v>213</v>
      </c>
      <c r="J308" s="537"/>
      <c r="K308" s="537"/>
      <c r="L308" s="537"/>
      <c r="M308" s="516" t="s">
        <v>955</v>
      </c>
      <c r="N308" s="516"/>
      <c r="O308" s="362" t="s">
        <v>739</v>
      </c>
      <c r="P308" s="363">
        <v>0</v>
      </c>
      <c r="Q308" s="538">
        <v>0</v>
      </c>
      <c r="R308" s="538"/>
      <c r="S308" s="538"/>
    </row>
    <row r="309" spans="2:19" ht="23.25" customHeight="1" x14ac:dyDescent="0.25">
      <c r="B309" s="515" t="s">
        <v>835</v>
      </c>
      <c r="C309" s="515"/>
      <c r="D309" s="515"/>
      <c r="E309" s="515"/>
      <c r="F309" s="515"/>
      <c r="G309" s="515"/>
      <c r="H309" s="362" t="s">
        <v>223</v>
      </c>
      <c r="I309" s="537" t="s">
        <v>213</v>
      </c>
      <c r="J309" s="537"/>
      <c r="K309" s="537"/>
      <c r="L309" s="537"/>
      <c r="M309" s="516" t="s">
        <v>836</v>
      </c>
      <c r="N309" s="516"/>
      <c r="O309" s="362"/>
      <c r="P309" s="363">
        <v>434757114.19</v>
      </c>
      <c r="Q309" s="538">
        <v>457935975.92000002</v>
      </c>
      <c r="R309" s="538"/>
      <c r="S309" s="538"/>
    </row>
    <row r="310" spans="2:19" ht="79.5" customHeight="1" x14ac:dyDescent="0.25">
      <c r="B310" s="515" t="s">
        <v>568</v>
      </c>
      <c r="C310" s="515"/>
      <c r="D310" s="515"/>
      <c r="E310" s="515"/>
      <c r="F310" s="515"/>
      <c r="G310" s="515"/>
      <c r="H310" s="362" t="s">
        <v>223</v>
      </c>
      <c r="I310" s="537" t="s">
        <v>213</v>
      </c>
      <c r="J310" s="537"/>
      <c r="K310" s="537"/>
      <c r="L310" s="537"/>
      <c r="M310" s="516" t="s">
        <v>569</v>
      </c>
      <c r="N310" s="516"/>
      <c r="O310" s="364"/>
      <c r="P310" s="363">
        <v>92088507.599999994</v>
      </c>
      <c r="Q310" s="538">
        <v>94887314.099999994</v>
      </c>
      <c r="R310" s="538"/>
      <c r="S310" s="538"/>
    </row>
    <row r="311" spans="2:19" ht="23.25" customHeight="1" x14ac:dyDescent="0.25">
      <c r="B311" s="515" t="s">
        <v>845</v>
      </c>
      <c r="C311" s="515"/>
      <c r="D311" s="515"/>
      <c r="E311" s="515"/>
      <c r="F311" s="515"/>
      <c r="G311" s="515"/>
      <c r="H311" s="362" t="s">
        <v>223</v>
      </c>
      <c r="I311" s="537" t="s">
        <v>213</v>
      </c>
      <c r="J311" s="537"/>
      <c r="K311" s="537"/>
      <c r="L311" s="537"/>
      <c r="M311" s="516" t="s">
        <v>569</v>
      </c>
      <c r="N311" s="516"/>
      <c r="O311" s="362" t="s">
        <v>846</v>
      </c>
      <c r="P311" s="363">
        <v>30000</v>
      </c>
      <c r="Q311" s="538">
        <v>11000</v>
      </c>
      <c r="R311" s="538"/>
      <c r="S311" s="538"/>
    </row>
    <row r="312" spans="2:19" ht="34.5" customHeight="1" x14ac:dyDescent="0.25">
      <c r="B312" s="515" t="s">
        <v>830</v>
      </c>
      <c r="C312" s="515"/>
      <c r="D312" s="515"/>
      <c r="E312" s="515"/>
      <c r="F312" s="515"/>
      <c r="G312" s="515"/>
      <c r="H312" s="362" t="s">
        <v>223</v>
      </c>
      <c r="I312" s="537" t="s">
        <v>213</v>
      </c>
      <c r="J312" s="537"/>
      <c r="K312" s="537"/>
      <c r="L312" s="537"/>
      <c r="M312" s="516" t="s">
        <v>569</v>
      </c>
      <c r="N312" s="516"/>
      <c r="O312" s="362" t="s">
        <v>739</v>
      </c>
      <c r="P312" s="363">
        <v>90881967.599999994</v>
      </c>
      <c r="Q312" s="538">
        <v>93653632.5</v>
      </c>
      <c r="R312" s="538"/>
      <c r="S312" s="538"/>
    </row>
    <row r="313" spans="2:19" ht="15" customHeight="1" x14ac:dyDescent="0.25">
      <c r="B313" s="515" t="s">
        <v>831</v>
      </c>
      <c r="C313" s="515"/>
      <c r="D313" s="515"/>
      <c r="E313" s="515"/>
      <c r="F313" s="515"/>
      <c r="G313" s="515"/>
      <c r="H313" s="362" t="s">
        <v>223</v>
      </c>
      <c r="I313" s="537" t="s">
        <v>213</v>
      </c>
      <c r="J313" s="537"/>
      <c r="K313" s="537"/>
      <c r="L313" s="537"/>
      <c r="M313" s="516" t="s">
        <v>569</v>
      </c>
      <c r="N313" s="516"/>
      <c r="O313" s="362" t="s">
        <v>822</v>
      </c>
      <c r="P313" s="363">
        <v>1176540</v>
      </c>
      <c r="Q313" s="538">
        <v>1222681.6000000001</v>
      </c>
      <c r="R313" s="538"/>
      <c r="S313" s="538"/>
    </row>
    <row r="314" spans="2:19" ht="68.25" customHeight="1" x14ac:dyDescent="0.25">
      <c r="B314" s="515" t="s">
        <v>570</v>
      </c>
      <c r="C314" s="515"/>
      <c r="D314" s="515"/>
      <c r="E314" s="515"/>
      <c r="F314" s="515"/>
      <c r="G314" s="515"/>
      <c r="H314" s="362" t="s">
        <v>223</v>
      </c>
      <c r="I314" s="537" t="s">
        <v>213</v>
      </c>
      <c r="J314" s="537"/>
      <c r="K314" s="537"/>
      <c r="L314" s="537"/>
      <c r="M314" s="516" t="s">
        <v>571</v>
      </c>
      <c r="N314" s="516"/>
      <c r="O314" s="364"/>
      <c r="P314" s="363">
        <v>300000</v>
      </c>
      <c r="Q314" s="538">
        <v>300000</v>
      </c>
      <c r="R314" s="538"/>
      <c r="S314" s="538"/>
    </row>
    <row r="315" spans="2:19" ht="15" customHeight="1" x14ac:dyDescent="0.25">
      <c r="B315" s="515" t="s">
        <v>572</v>
      </c>
      <c r="C315" s="515"/>
      <c r="D315" s="515"/>
      <c r="E315" s="515"/>
      <c r="F315" s="515"/>
      <c r="G315" s="515"/>
      <c r="H315" s="362" t="s">
        <v>223</v>
      </c>
      <c r="I315" s="537" t="s">
        <v>213</v>
      </c>
      <c r="J315" s="537"/>
      <c r="K315" s="537"/>
      <c r="L315" s="537"/>
      <c r="M315" s="516" t="s">
        <v>571</v>
      </c>
      <c r="N315" s="516"/>
      <c r="O315" s="362" t="s">
        <v>573</v>
      </c>
      <c r="P315" s="363">
        <v>300000</v>
      </c>
      <c r="Q315" s="538">
        <v>300000</v>
      </c>
      <c r="R315" s="538"/>
      <c r="S315" s="538"/>
    </row>
    <row r="316" spans="2:19" ht="57" customHeight="1" x14ac:dyDescent="0.25">
      <c r="B316" s="515" t="s">
        <v>751</v>
      </c>
      <c r="C316" s="515"/>
      <c r="D316" s="515"/>
      <c r="E316" s="515"/>
      <c r="F316" s="515"/>
      <c r="G316" s="515"/>
      <c r="H316" s="362" t="s">
        <v>223</v>
      </c>
      <c r="I316" s="537" t="s">
        <v>213</v>
      </c>
      <c r="J316" s="537"/>
      <c r="K316" s="537"/>
      <c r="L316" s="537"/>
      <c r="M316" s="516" t="s">
        <v>750</v>
      </c>
      <c r="N316" s="516"/>
      <c r="O316" s="364"/>
      <c r="P316" s="363">
        <v>692832.05</v>
      </c>
      <c r="Q316" s="538">
        <v>692832.05</v>
      </c>
      <c r="R316" s="538"/>
      <c r="S316" s="538"/>
    </row>
    <row r="317" spans="2:19" ht="23.25" customHeight="1" x14ac:dyDescent="0.25">
      <c r="B317" s="515" t="s">
        <v>848</v>
      </c>
      <c r="C317" s="515"/>
      <c r="D317" s="515"/>
      <c r="E317" s="515"/>
      <c r="F317" s="515"/>
      <c r="G317" s="515"/>
      <c r="H317" s="362" t="s">
        <v>223</v>
      </c>
      <c r="I317" s="537" t="s">
        <v>213</v>
      </c>
      <c r="J317" s="537"/>
      <c r="K317" s="537"/>
      <c r="L317" s="537"/>
      <c r="M317" s="516" t="s">
        <v>750</v>
      </c>
      <c r="N317" s="516"/>
      <c r="O317" s="362" t="s">
        <v>849</v>
      </c>
      <c r="P317" s="363">
        <v>692832.05</v>
      </c>
      <c r="Q317" s="538">
        <v>692832.05</v>
      </c>
      <c r="R317" s="538"/>
      <c r="S317" s="538"/>
    </row>
    <row r="318" spans="2:19" ht="79.5" customHeight="1" x14ac:dyDescent="0.25">
      <c r="B318" s="515" t="s">
        <v>956</v>
      </c>
      <c r="C318" s="515"/>
      <c r="D318" s="515"/>
      <c r="E318" s="515"/>
      <c r="F318" s="515"/>
      <c r="G318" s="515"/>
      <c r="H318" s="362" t="s">
        <v>223</v>
      </c>
      <c r="I318" s="537" t="s">
        <v>213</v>
      </c>
      <c r="J318" s="537"/>
      <c r="K318" s="537"/>
      <c r="L318" s="537"/>
      <c r="M318" s="516" t="s">
        <v>957</v>
      </c>
      <c r="N318" s="516"/>
      <c r="O318" s="364"/>
      <c r="P318" s="363">
        <v>650000</v>
      </c>
      <c r="Q318" s="538">
        <v>650000</v>
      </c>
      <c r="R318" s="538"/>
      <c r="S318" s="538"/>
    </row>
    <row r="319" spans="2:19" ht="23.25" customHeight="1" x14ac:dyDescent="0.25">
      <c r="B319" s="515" t="s">
        <v>848</v>
      </c>
      <c r="C319" s="515"/>
      <c r="D319" s="515"/>
      <c r="E319" s="515"/>
      <c r="F319" s="515"/>
      <c r="G319" s="515"/>
      <c r="H319" s="362" t="s">
        <v>223</v>
      </c>
      <c r="I319" s="537" t="s">
        <v>213</v>
      </c>
      <c r="J319" s="537"/>
      <c r="K319" s="537"/>
      <c r="L319" s="537"/>
      <c r="M319" s="516" t="s">
        <v>957</v>
      </c>
      <c r="N319" s="516"/>
      <c r="O319" s="362" t="s">
        <v>849</v>
      </c>
      <c r="P319" s="363">
        <v>650000</v>
      </c>
      <c r="Q319" s="538">
        <v>650000</v>
      </c>
      <c r="R319" s="538"/>
      <c r="S319" s="538"/>
    </row>
    <row r="320" spans="2:19" ht="45.75" customHeight="1" x14ac:dyDescent="0.25">
      <c r="B320" s="515" t="s">
        <v>641</v>
      </c>
      <c r="C320" s="515"/>
      <c r="D320" s="515"/>
      <c r="E320" s="515"/>
      <c r="F320" s="515"/>
      <c r="G320" s="515"/>
      <c r="H320" s="362" t="s">
        <v>223</v>
      </c>
      <c r="I320" s="537" t="s">
        <v>213</v>
      </c>
      <c r="J320" s="537"/>
      <c r="K320" s="537"/>
      <c r="L320" s="537"/>
      <c r="M320" s="516" t="s">
        <v>642</v>
      </c>
      <c r="N320" s="516"/>
      <c r="O320" s="364"/>
      <c r="P320" s="363">
        <v>9484000</v>
      </c>
      <c r="Q320" s="538">
        <v>9482100</v>
      </c>
      <c r="R320" s="538"/>
      <c r="S320" s="538"/>
    </row>
    <row r="321" spans="2:19" ht="23.25" customHeight="1" x14ac:dyDescent="0.25">
      <c r="B321" s="515" t="s">
        <v>845</v>
      </c>
      <c r="C321" s="515"/>
      <c r="D321" s="515"/>
      <c r="E321" s="515"/>
      <c r="F321" s="515"/>
      <c r="G321" s="515"/>
      <c r="H321" s="362" t="s">
        <v>223</v>
      </c>
      <c r="I321" s="537" t="s">
        <v>213</v>
      </c>
      <c r="J321" s="537"/>
      <c r="K321" s="537"/>
      <c r="L321" s="537"/>
      <c r="M321" s="516" t="s">
        <v>642</v>
      </c>
      <c r="N321" s="516"/>
      <c r="O321" s="362" t="s">
        <v>846</v>
      </c>
      <c r="P321" s="363">
        <v>9484000</v>
      </c>
      <c r="Q321" s="538">
        <v>9482100</v>
      </c>
      <c r="R321" s="538"/>
      <c r="S321" s="538"/>
    </row>
    <row r="322" spans="2:19" ht="102" customHeight="1" x14ac:dyDescent="0.25">
      <c r="B322" s="515" t="s">
        <v>506</v>
      </c>
      <c r="C322" s="515"/>
      <c r="D322" s="515"/>
      <c r="E322" s="515"/>
      <c r="F322" s="515"/>
      <c r="G322" s="515"/>
      <c r="H322" s="362" t="s">
        <v>223</v>
      </c>
      <c r="I322" s="537" t="s">
        <v>213</v>
      </c>
      <c r="J322" s="537"/>
      <c r="K322" s="537"/>
      <c r="L322" s="537"/>
      <c r="M322" s="516" t="s">
        <v>507</v>
      </c>
      <c r="N322" s="516"/>
      <c r="O322" s="364"/>
      <c r="P322" s="363">
        <v>1958248.46</v>
      </c>
      <c r="Q322" s="538">
        <v>2225170.4300000002</v>
      </c>
      <c r="R322" s="538"/>
      <c r="S322" s="538"/>
    </row>
    <row r="323" spans="2:19" ht="34.5" customHeight="1" x14ac:dyDescent="0.25">
      <c r="B323" s="515" t="s">
        <v>830</v>
      </c>
      <c r="C323" s="515"/>
      <c r="D323" s="515"/>
      <c r="E323" s="515"/>
      <c r="F323" s="515"/>
      <c r="G323" s="515"/>
      <c r="H323" s="362" t="s">
        <v>223</v>
      </c>
      <c r="I323" s="537" t="s">
        <v>213</v>
      </c>
      <c r="J323" s="537"/>
      <c r="K323" s="537"/>
      <c r="L323" s="537"/>
      <c r="M323" s="516" t="s">
        <v>507</v>
      </c>
      <c r="N323" s="516"/>
      <c r="O323" s="362" t="s">
        <v>739</v>
      </c>
      <c r="P323" s="363">
        <v>1958248.46</v>
      </c>
      <c r="Q323" s="538">
        <v>2225170.4300000002</v>
      </c>
      <c r="R323" s="538"/>
      <c r="S323" s="538"/>
    </row>
    <row r="324" spans="2:19" ht="90.75" customHeight="1" x14ac:dyDescent="0.25">
      <c r="B324" s="515" t="s">
        <v>574</v>
      </c>
      <c r="C324" s="515"/>
      <c r="D324" s="515"/>
      <c r="E324" s="515"/>
      <c r="F324" s="515"/>
      <c r="G324" s="515"/>
      <c r="H324" s="362" t="s">
        <v>223</v>
      </c>
      <c r="I324" s="537" t="s">
        <v>213</v>
      </c>
      <c r="J324" s="537"/>
      <c r="K324" s="537"/>
      <c r="L324" s="537"/>
      <c r="M324" s="516" t="s">
        <v>575</v>
      </c>
      <c r="N324" s="516"/>
      <c r="O324" s="364"/>
      <c r="P324" s="363">
        <v>9597416.5999999996</v>
      </c>
      <c r="Q324" s="538">
        <v>9797032.9000000004</v>
      </c>
      <c r="R324" s="538"/>
      <c r="S324" s="538"/>
    </row>
    <row r="325" spans="2:19" ht="23.25" customHeight="1" x14ac:dyDescent="0.25">
      <c r="B325" s="515" t="s">
        <v>845</v>
      </c>
      <c r="C325" s="515"/>
      <c r="D325" s="515"/>
      <c r="E325" s="515"/>
      <c r="F325" s="515"/>
      <c r="G325" s="515"/>
      <c r="H325" s="362" t="s">
        <v>223</v>
      </c>
      <c r="I325" s="537" t="s">
        <v>213</v>
      </c>
      <c r="J325" s="537"/>
      <c r="K325" s="537"/>
      <c r="L325" s="537"/>
      <c r="M325" s="516" t="s">
        <v>575</v>
      </c>
      <c r="N325" s="516"/>
      <c r="O325" s="362" t="s">
        <v>846</v>
      </c>
      <c r="P325" s="363">
        <v>4155032.29</v>
      </c>
      <c r="Q325" s="538">
        <v>4241456.9800000004</v>
      </c>
      <c r="R325" s="538"/>
      <c r="S325" s="538"/>
    </row>
    <row r="326" spans="2:19" ht="23.25" customHeight="1" x14ac:dyDescent="0.25">
      <c r="B326" s="515" t="s">
        <v>848</v>
      </c>
      <c r="C326" s="515"/>
      <c r="D326" s="515"/>
      <c r="E326" s="515"/>
      <c r="F326" s="515"/>
      <c r="G326" s="515"/>
      <c r="H326" s="362" t="s">
        <v>223</v>
      </c>
      <c r="I326" s="537" t="s">
        <v>213</v>
      </c>
      <c r="J326" s="537"/>
      <c r="K326" s="537"/>
      <c r="L326" s="537"/>
      <c r="M326" s="516" t="s">
        <v>575</v>
      </c>
      <c r="N326" s="516"/>
      <c r="O326" s="362" t="s">
        <v>849</v>
      </c>
      <c r="P326" s="363">
        <v>5442384.3099999996</v>
      </c>
      <c r="Q326" s="538">
        <v>5555575.9199999999</v>
      </c>
      <c r="R326" s="538"/>
      <c r="S326" s="538"/>
    </row>
    <row r="327" spans="2:19" ht="135.75" customHeight="1" x14ac:dyDescent="0.25">
      <c r="B327" s="515" t="s">
        <v>958</v>
      </c>
      <c r="C327" s="515"/>
      <c r="D327" s="515"/>
      <c r="E327" s="515"/>
      <c r="F327" s="515"/>
      <c r="G327" s="515"/>
      <c r="H327" s="362" t="s">
        <v>223</v>
      </c>
      <c r="I327" s="537" t="s">
        <v>213</v>
      </c>
      <c r="J327" s="537"/>
      <c r="K327" s="537"/>
      <c r="L327" s="537"/>
      <c r="M327" s="516" t="s">
        <v>576</v>
      </c>
      <c r="N327" s="516"/>
      <c r="O327" s="364"/>
      <c r="P327" s="363">
        <v>296595952.38</v>
      </c>
      <c r="Q327" s="538">
        <v>318651026.81</v>
      </c>
      <c r="R327" s="538"/>
      <c r="S327" s="538"/>
    </row>
    <row r="328" spans="2:19" ht="23.25" customHeight="1" x14ac:dyDescent="0.25">
      <c r="B328" s="515" t="s">
        <v>845</v>
      </c>
      <c r="C328" s="515"/>
      <c r="D328" s="515"/>
      <c r="E328" s="515"/>
      <c r="F328" s="515"/>
      <c r="G328" s="515"/>
      <c r="H328" s="362" t="s">
        <v>223</v>
      </c>
      <c r="I328" s="537" t="s">
        <v>213</v>
      </c>
      <c r="J328" s="537"/>
      <c r="K328" s="537"/>
      <c r="L328" s="537"/>
      <c r="M328" s="516" t="s">
        <v>576</v>
      </c>
      <c r="N328" s="516"/>
      <c r="O328" s="362" t="s">
        <v>846</v>
      </c>
      <c r="P328" s="363">
        <v>278800195.24000001</v>
      </c>
      <c r="Q328" s="538">
        <v>299531965.19999999</v>
      </c>
      <c r="R328" s="538"/>
      <c r="S328" s="538"/>
    </row>
    <row r="329" spans="2:19" ht="34.5" customHeight="1" x14ac:dyDescent="0.25">
      <c r="B329" s="515" t="s">
        <v>830</v>
      </c>
      <c r="C329" s="515"/>
      <c r="D329" s="515"/>
      <c r="E329" s="515"/>
      <c r="F329" s="515"/>
      <c r="G329" s="515"/>
      <c r="H329" s="362" t="s">
        <v>223</v>
      </c>
      <c r="I329" s="537" t="s">
        <v>213</v>
      </c>
      <c r="J329" s="537"/>
      <c r="K329" s="537"/>
      <c r="L329" s="537"/>
      <c r="M329" s="516" t="s">
        <v>576</v>
      </c>
      <c r="N329" s="516"/>
      <c r="O329" s="362" t="s">
        <v>739</v>
      </c>
      <c r="P329" s="363">
        <v>17795757.140000001</v>
      </c>
      <c r="Q329" s="538">
        <v>19119061.609999999</v>
      </c>
      <c r="R329" s="538"/>
      <c r="S329" s="538"/>
    </row>
    <row r="330" spans="2:19" ht="34.5" customHeight="1" x14ac:dyDescent="0.25">
      <c r="B330" s="515" t="s">
        <v>684</v>
      </c>
      <c r="C330" s="515"/>
      <c r="D330" s="515"/>
      <c r="E330" s="515"/>
      <c r="F330" s="515"/>
      <c r="G330" s="515"/>
      <c r="H330" s="362" t="s">
        <v>223</v>
      </c>
      <c r="I330" s="537" t="s">
        <v>213</v>
      </c>
      <c r="J330" s="537"/>
      <c r="K330" s="537"/>
      <c r="L330" s="537"/>
      <c r="M330" s="516" t="s">
        <v>683</v>
      </c>
      <c r="N330" s="516"/>
      <c r="O330" s="364"/>
      <c r="P330" s="363">
        <v>9971231.0399999991</v>
      </c>
      <c r="Q330" s="538">
        <v>8380463.8700000001</v>
      </c>
      <c r="R330" s="538"/>
      <c r="S330" s="538"/>
    </row>
    <row r="331" spans="2:19" ht="34.5" customHeight="1" x14ac:dyDescent="0.25">
      <c r="B331" s="515" t="s">
        <v>830</v>
      </c>
      <c r="C331" s="515"/>
      <c r="D331" s="515"/>
      <c r="E331" s="515"/>
      <c r="F331" s="515"/>
      <c r="G331" s="515"/>
      <c r="H331" s="362" t="s">
        <v>223</v>
      </c>
      <c r="I331" s="537" t="s">
        <v>213</v>
      </c>
      <c r="J331" s="537"/>
      <c r="K331" s="537"/>
      <c r="L331" s="537"/>
      <c r="M331" s="516" t="s">
        <v>683</v>
      </c>
      <c r="N331" s="516"/>
      <c r="O331" s="362" t="s">
        <v>739</v>
      </c>
      <c r="P331" s="363">
        <v>9971231.0399999991</v>
      </c>
      <c r="Q331" s="538">
        <v>8380463.8700000001</v>
      </c>
      <c r="R331" s="538"/>
      <c r="S331" s="538"/>
    </row>
    <row r="332" spans="2:19" ht="15" customHeight="1" x14ac:dyDescent="0.25">
      <c r="B332" s="515" t="s">
        <v>959</v>
      </c>
      <c r="C332" s="515"/>
      <c r="D332" s="515"/>
      <c r="E332" s="515"/>
      <c r="F332" s="515"/>
      <c r="G332" s="515"/>
      <c r="H332" s="362" t="s">
        <v>223</v>
      </c>
      <c r="I332" s="537" t="s">
        <v>213</v>
      </c>
      <c r="J332" s="537"/>
      <c r="K332" s="537"/>
      <c r="L332" s="537"/>
      <c r="M332" s="516" t="s">
        <v>959</v>
      </c>
      <c r="N332" s="516"/>
      <c r="O332" s="362"/>
      <c r="P332" s="363">
        <v>291336.43</v>
      </c>
      <c r="Q332" s="538">
        <v>391336.43</v>
      </c>
      <c r="R332" s="538"/>
      <c r="S332" s="538"/>
    </row>
    <row r="333" spans="2:19" ht="90.75" customHeight="1" x14ac:dyDescent="0.25">
      <c r="B333" s="515" t="s">
        <v>960</v>
      </c>
      <c r="C333" s="515"/>
      <c r="D333" s="515"/>
      <c r="E333" s="515"/>
      <c r="F333" s="515"/>
      <c r="G333" s="515"/>
      <c r="H333" s="362" t="s">
        <v>223</v>
      </c>
      <c r="I333" s="537" t="s">
        <v>213</v>
      </c>
      <c r="J333" s="537"/>
      <c r="K333" s="537"/>
      <c r="L333" s="537"/>
      <c r="M333" s="516" t="s">
        <v>961</v>
      </c>
      <c r="N333" s="516"/>
      <c r="O333" s="364"/>
      <c r="P333" s="363">
        <v>291336.43</v>
      </c>
      <c r="Q333" s="538">
        <v>391336.43</v>
      </c>
      <c r="R333" s="538"/>
      <c r="S333" s="538"/>
    </row>
    <row r="334" spans="2:19" ht="23.25" customHeight="1" x14ac:dyDescent="0.25">
      <c r="B334" s="515" t="s">
        <v>848</v>
      </c>
      <c r="C334" s="515"/>
      <c r="D334" s="515"/>
      <c r="E334" s="515"/>
      <c r="F334" s="515"/>
      <c r="G334" s="515"/>
      <c r="H334" s="362" t="s">
        <v>223</v>
      </c>
      <c r="I334" s="537" t="s">
        <v>213</v>
      </c>
      <c r="J334" s="537"/>
      <c r="K334" s="537"/>
      <c r="L334" s="537"/>
      <c r="M334" s="516" t="s">
        <v>961</v>
      </c>
      <c r="N334" s="516"/>
      <c r="O334" s="362" t="s">
        <v>849</v>
      </c>
      <c r="P334" s="363">
        <v>291336.43</v>
      </c>
      <c r="Q334" s="538">
        <v>391336.43</v>
      </c>
      <c r="R334" s="538"/>
      <c r="S334" s="538"/>
    </row>
    <row r="335" spans="2:19" ht="15" customHeight="1" x14ac:dyDescent="0.25">
      <c r="B335" s="515" t="s">
        <v>962</v>
      </c>
      <c r="C335" s="515"/>
      <c r="D335" s="515"/>
      <c r="E335" s="515"/>
      <c r="F335" s="515"/>
      <c r="G335" s="515"/>
      <c r="H335" s="362" t="s">
        <v>223</v>
      </c>
      <c r="I335" s="537" t="s">
        <v>213</v>
      </c>
      <c r="J335" s="537"/>
      <c r="K335" s="537"/>
      <c r="L335" s="537"/>
      <c r="M335" s="516" t="s">
        <v>963</v>
      </c>
      <c r="N335" s="516"/>
      <c r="O335" s="362"/>
      <c r="P335" s="363">
        <v>10915421.18</v>
      </c>
      <c r="Q335" s="538">
        <v>10445271.33</v>
      </c>
      <c r="R335" s="538"/>
      <c r="S335" s="538"/>
    </row>
    <row r="336" spans="2:19" ht="23.25" customHeight="1" x14ac:dyDescent="0.25">
      <c r="B336" s="515" t="s">
        <v>964</v>
      </c>
      <c r="C336" s="515"/>
      <c r="D336" s="515"/>
      <c r="E336" s="515"/>
      <c r="F336" s="515"/>
      <c r="G336" s="515"/>
      <c r="H336" s="362" t="s">
        <v>223</v>
      </c>
      <c r="I336" s="537" t="s">
        <v>213</v>
      </c>
      <c r="J336" s="537"/>
      <c r="K336" s="537"/>
      <c r="L336" s="537"/>
      <c r="M336" s="516" t="s">
        <v>577</v>
      </c>
      <c r="N336" s="516"/>
      <c r="O336" s="364"/>
      <c r="P336" s="363">
        <v>10915421.18</v>
      </c>
      <c r="Q336" s="538">
        <v>10445271.33</v>
      </c>
      <c r="R336" s="538"/>
      <c r="S336" s="538"/>
    </row>
    <row r="337" spans="2:19" ht="34.5" customHeight="1" x14ac:dyDescent="0.25">
      <c r="B337" s="515" t="s">
        <v>830</v>
      </c>
      <c r="C337" s="515"/>
      <c r="D337" s="515"/>
      <c r="E337" s="515"/>
      <c r="F337" s="515"/>
      <c r="G337" s="515"/>
      <c r="H337" s="362" t="s">
        <v>223</v>
      </c>
      <c r="I337" s="537" t="s">
        <v>213</v>
      </c>
      <c r="J337" s="537"/>
      <c r="K337" s="537"/>
      <c r="L337" s="537"/>
      <c r="M337" s="516" t="s">
        <v>577</v>
      </c>
      <c r="N337" s="516"/>
      <c r="O337" s="362" t="s">
        <v>739</v>
      </c>
      <c r="P337" s="363">
        <v>10915421.18</v>
      </c>
      <c r="Q337" s="538">
        <v>10445271.33</v>
      </c>
      <c r="R337" s="538"/>
      <c r="S337" s="538"/>
    </row>
    <row r="338" spans="2:19" ht="15" customHeight="1" x14ac:dyDescent="0.25">
      <c r="B338" s="515" t="s">
        <v>965</v>
      </c>
      <c r="C338" s="515"/>
      <c r="D338" s="515"/>
      <c r="E338" s="515"/>
      <c r="F338" s="515"/>
      <c r="G338" s="515"/>
      <c r="H338" s="362" t="s">
        <v>223</v>
      </c>
      <c r="I338" s="537" t="s">
        <v>213</v>
      </c>
      <c r="J338" s="537"/>
      <c r="K338" s="537"/>
      <c r="L338" s="537"/>
      <c r="M338" s="516" t="s">
        <v>966</v>
      </c>
      <c r="N338" s="516"/>
      <c r="O338" s="362"/>
      <c r="P338" s="363">
        <v>0</v>
      </c>
      <c r="Q338" s="538">
        <v>0</v>
      </c>
      <c r="R338" s="538"/>
      <c r="S338" s="538"/>
    </row>
    <row r="339" spans="2:19" ht="79.5" customHeight="1" x14ac:dyDescent="0.25">
      <c r="B339" s="515" t="s">
        <v>967</v>
      </c>
      <c r="C339" s="515"/>
      <c r="D339" s="515"/>
      <c r="E339" s="515"/>
      <c r="F339" s="515"/>
      <c r="G339" s="515"/>
      <c r="H339" s="362" t="s">
        <v>223</v>
      </c>
      <c r="I339" s="537" t="s">
        <v>213</v>
      </c>
      <c r="J339" s="537"/>
      <c r="K339" s="537"/>
      <c r="L339" s="537"/>
      <c r="M339" s="516" t="s">
        <v>968</v>
      </c>
      <c r="N339" s="516"/>
      <c r="O339" s="364"/>
      <c r="P339" s="363">
        <v>0</v>
      </c>
      <c r="Q339" s="538">
        <v>0</v>
      </c>
      <c r="R339" s="538"/>
      <c r="S339" s="538"/>
    </row>
    <row r="340" spans="2:19" ht="34.5" customHeight="1" x14ac:dyDescent="0.25">
      <c r="B340" s="515" t="s">
        <v>830</v>
      </c>
      <c r="C340" s="515"/>
      <c r="D340" s="515"/>
      <c r="E340" s="515"/>
      <c r="F340" s="515"/>
      <c r="G340" s="515"/>
      <c r="H340" s="362" t="s">
        <v>223</v>
      </c>
      <c r="I340" s="537" t="s">
        <v>213</v>
      </c>
      <c r="J340" s="537"/>
      <c r="K340" s="537"/>
      <c r="L340" s="537"/>
      <c r="M340" s="516" t="s">
        <v>968</v>
      </c>
      <c r="N340" s="516"/>
      <c r="O340" s="362" t="s">
        <v>739</v>
      </c>
      <c r="P340" s="363">
        <v>0</v>
      </c>
      <c r="Q340" s="538">
        <v>0</v>
      </c>
      <c r="R340" s="538"/>
      <c r="S340" s="538"/>
    </row>
    <row r="341" spans="2:19" ht="15" customHeight="1" x14ac:dyDescent="0.25">
      <c r="B341" s="515" t="s">
        <v>969</v>
      </c>
      <c r="C341" s="515"/>
      <c r="D341" s="515"/>
      <c r="E341" s="515"/>
      <c r="F341" s="515"/>
      <c r="G341" s="515"/>
      <c r="H341" s="362" t="s">
        <v>223</v>
      </c>
      <c r="I341" s="537" t="s">
        <v>213</v>
      </c>
      <c r="J341" s="537"/>
      <c r="K341" s="537"/>
      <c r="L341" s="537"/>
      <c r="M341" s="516" t="s">
        <v>970</v>
      </c>
      <c r="N341" s="516"/>
      <c r="O341" s="362"/>
      <c r="P341" s="363">
        <v>0</v>
      </c>
      <c r="Q341" s="538">
        <v>0</v>
      </c>
      <c r="R341" s="538"/>
      <c r="S341" s="538"/>
    </row>
    <row r="342" spans="2:19" ht="45.75" customHeight="1" x14ac:dyDescent="0.25">
      <c r="B342" s="515" t="s">
        <v>971</v>
      </c>
      <c r="C342" s="515"/>
      <c r="D342" s="515"/>
      <c r="E342" s="515"/>
      <c r="F342" s="515"/>
      <c r="G342" s="515"/>
      <c r="H342" s="362" t="s">
        <v>223</v>
      </c>
      <c r="I342" s="537" t="s">
        <v>213</v>
      </c>
      <c r="J342" s="537"/>
      <c r="K342" s="537"/>
      <c r="L342" s="537"/>
      <c r="M342" s="516" t="s">
        <v>972</v>
      </c>
      <c r="N342" s="516"/>
      <c r="O342" s="364"/>
      <c r="P342" s="363">
        <v>0</v>
      </c>
      <c r="Q342" s="538">
        <v>0</v>
      </c>
      <c r="R342" s="538"/>
      <c r="S342" s="538"/>
    </row>
    <row r="343" spans="2:19" ht="34.5" customHeight="1" x14ac:dyDescent="0.25">
      <c r="B343" s="515" t="s">
        <v>830</v>
      </c>
      <c r="C343" s="515"/>
      <c r="D343" s="515"/>
      <c r="E343" s="515"/>
      <c r="F343" s="515"/>
      <c r="G343" s="515"/>
      <c r="H343" s="362" t="s">
        <v>223</v>
      </c>
      <c r="I343" s="537" t="s">
        <v>213</v>
      </c>
      <c r="J343" s="537"/>
      <c r="K343" s="537"/>
      <c r="L343" s="537"/>
      <c r="M343" s="516" t="s">
        <v>972</v>
      </c>
      <c r="N343" s="516"/>
      <c r="O343" s="362" t="s">
        <v>739</v>
      </c>
      <c r="P343" s="363">
        <v>0</v>
      </c>
      <c r="Q343" s="538">
        <v>0</v>
      </c>
      <c r="R343" s="538"/>
      <c r="S343" s="538"/>
    </row>
    <row r="344" spans="2:19" ht="57" customHeight="1" x14ac:dyDescent="0.25">
      <c r="B344" s="515" t="s">
        <v>973</v>
      </c>
      <c r="C344" s="515"/>
      <c r="D344" s="515"/>
      <c r="E344" s="515"/>
      <c r="F344" s="515"/>
      <c r="G344" s="515"/>
      <c r="H344" s="362" t="s">
        <v>223</v>
      </c>
      <c r="I344" s="537" t="s">
        <v>213</v>
      </c>
      <c r="J344" s="537"/>
      <c r="K344" s="537"/>
      <c r="L344" s="537"/>
      <c r="M344" s="516" t="s">
        <v>974</v>
      </c>
      <c r="N344" s="516"/>
      <c r="O344" s="362"/>
      <c r="P344" s="363">
        <v>2212168.4500000002</v>
      </c>
      <c r="Q344" s="538">
        <v>2033428</v>
      </c>
      <c r="R344" s="538"/>
      <c r="S344" s="538"/>
    </row>
    <row r="345" spans="2:19" ht="57" customHeight="1" x14ac:dyDescent="0.25">
      <c r="B345" s="515" t="s">
        <v>973</v>
      </c>
      <c r="C345" s="515"/>
      <c r="D345" s="515"/>
      <c r="E345" s="515"/>
      <c r="F345" s="515"/>
      <c r="G345" s="515"/>
      <c r="H345" s="362" t="s">
        <v>223</v>
      </c>
      <c r="I345" s="537" t="s">
        <v>213</v>
      </c>
      <c r="J345" s="537"/>
      <c r="K345" s="537"/>
      <c r="L345" s="537"/>
      <c r="M345" s="516" t="s">
        <v>975</v>
      </c>
      <c r="N345" s="516"/>
      <c r="O345" s="364"/>
      <c r="P345" s="363">
        <v>2212168.4500000002</v>
      </c>
      <c r="Q345" s="538">
        <v>2033428</v>
      </c>
      <c r="R345" s="538"/>
      <c r="S345" s="538"/>
    </row>
    <row r="346" spans="2:19" ht="23.25" customHeight="1" x14ac:dyDescent="0.25">
      <c r="B346" s="515" t="s">
        <v>845</v>
      </c>
      <c r="C346" s="515"/>
      <c r="D346" s="515"/>
      <c r="E346" s="515"/>
      <c r="F346" s="515"/>
      <c r="G346" s="515"/>
      <c r="H346" s="362" t="s">
        <v>223</v>
      </c>
      <c r="I346" s="537" t="s">
        <v>213</v>
      </c>
      <c r="J346" s="537"/>
      <c r="K346" s="537"/>
      <c r="L346" s="537"/>
      <c r="M346" s="516" t="s">
        <v>975</v>
      </c>
      <c r="N346" s="516"/>
      <c r="O346" s="362" t="s">
        <v>846</v>
      </c>
      <c r="P346" s="363">
        <v>2212168.4500000002</v>
      </c>
      <c r="Q346" s="538">
        <v>2033428</v>
      </c>
      <c r="R346" s="538"/>
      <c r="S346" s="538"/>
    </row>
    <row r="347" spans="2:19" ht="15" customHeight="1" x14ac:dyDescent="0.25">
      <c r="B347" s="515" t="s">
        <v>580</v>
      </c>
      <c r="C347" s="515"/>
      <c r="D347" s="515"/>
      <c r="E347" s="515"/>
      <c r="F347" s="515"/>
      <c r="G347" s="515"/>
      <c r="H347" s="362" t="s">
        <v>223</v>
      </c>
      <c r="I347" s="537" t="s">
        <v>215</v>
      </c>
      <c r="J347" s="537"/>
      <c r="K347" s="537"/>
      <c r="L347" s="537"/>
      <c r="M347" s="516"/>
      <c r="N347" s="516"/>
      <c r="O347" s="362"/>
      <c r="P347" s="363">
        <v>81370500.299999997</v>
      </c>
      <c r="Q347" s="538">
        <v>84715480.849999994</v>
      </c>
      <c r="R347" s="538"/>
      <c r="S347" s="538"/>
    </row>
    <row r="348" spans="2:19" ht="23.25" customHeight="1" x14ac:dyDescent="0.25">
      <c r="B348" s="515" t="s">
        <v>833</v>
      </c>
      <c r="C348" s="515"/>
      <c r="D348" s="515"/>
      <c r="E348" s="515"/>
      <c r="F348" s="515"/>
      <c r="G348" s="515"/>
      <c r="H348" s="362" t="s">
        <v>223</v>
      </c>
      <c r="I348" s="537" t="s">
        <v>215</v>
      </c>
      <c r="J348" s="537"/>
      <c r="K348" s="537"/>
      <c r="L348" s="537"/>
      <c r="M348" s="516" t="s">
        <v>834</v>
      </c>
      <c r="N348" s="516"/>
      <c r="O348" s="362"/>
      <c r="P348" s="363">
        <v>81340500.299999997</v>
      </c>
      <c r="Q348" s="538">
        <v>84715480.849999994</v>
      </c>
      <c r="R348" s="538"/>
      <c r="S348" s="538"/>
    </row>
    <row r="349" spans="2:19" ht="23.25" customHeight="1" x14ac:dyDescent="0.25">
      <c r="B349" s="515" t="s">
        <v>835</v>
      </c>
      <c r="C349" s="515"/>
      <c r="D349" s="515"/>
      <c r="E349" s="515"/>
      <c r="F349" s="515"/>
      <c r="G349" s="515"/>
      <c r="H349" s="362" t="s">
        <v>223</v>
      </c>
      <c r="I349" s="537" t="s">
        <v>215</v>
      </c>
      <c r="J349" s="537"/>
      <c r="K349" s="537"/>
      <c r="L349" s="537"/>
      <c r="M349" s="516" t="s">
        <v>836</v>
      </c>
      <c r="N349" s="516"/>
      <c r="O349" s="362"/>
      <c r="P349" s="363">
        <v>6256840.1900000004</v>
      </c>
      <c r="Q349" s="538">
        <v>6641965.3799999999</v>
      </c>
      <c r="R349" s="538"/>
      <c r="S349" s="538"/>
    </row>
    <row r="350" spans="2:19" ht="135.75" customHeight="1" x14ac:dyDescent="0.25">
      <c r="B350" s="515" t="s">
        <v>958</v>
      </c>
      <c r="C350" s="515"/>
      <c r="D350" s="515"/>
      <c r="E350" s="515"/>
      <c r="F350" s="515"/>
      <c r="G350" s="515"/>
      <c r="H350" s="362" t="s">
        <v>223</v>
      </c>
      <c r="I350" s="537" t="s">
        <v>215</v>
      </c>
      <c r="J350" s="537"/>
      <c r="K350" s="537"/>
      <c r="L350" s="537"/>
      <c r="M350" s="516" t="s">
        <v>576</v>
      </c>
      <c r="N350" s="516"/>
      <c r="O350" s="364"/>
      <c r="P350" s="363">
        <v>6256840.1900000004</v>
      </c>
      <c r="Q350" s="538">
        <v>6641965.3799999999</v>
      </c>
      <c r="R350" s="538"/>
      <c r="S350" s="538"/>
    </row>
    <row r="351" spans="2:19" ht="23.25" customHeight="1" x14ac:dyDescent="0.25">
      <c r="B351" s="515" t="s">
        <v>845</v>
      </c>
      <c r="C351" s="515"/>
      <c r="D351" s="515"/>
      <c r="E351" s="515"/>
      <c r="F351" s="515"/>
      <c r="G351" s="515"/>
      <c r="H351" s="362" t="s">
        <v>223</v>
      </c>
      <c r="I351" s="537" t="s">
        <v>215</v>
      </c>
      <c r="J351" s="537"/>
      <c r="K351" s="537"/>
      <c r="L351" s="537"/>
      <c r="M351" s="516" t="s">
        <v>576</v>
      </c>
      <c r="N351" s="516"/>
      <c r="O351" s="362" t="s">
        <v>846</v>
      </c>
      <c r="P351" s="363">
        <v>5881429.7800000003</v>
      </c>
      <c r="Q351" s="538">
        <v>6243447.46</v>
      </c>
      <c r="R351" s="538"/>
      <c r="S351" s="538"/>
    </row>
    <row r="352" spans="2:19" ht="34.5" customHeight="1" x14ac:dyDescent="0.25">
      <c r="B352" s="515" t="s">
        <v>830</v>
      </c>
      <c r="C352" s="515"/>
      <c r="D352" s="515"/>
      <c r="E352" s="515"/>
      <c r="F352" s="515"/>
      <c r="G352" s="515"/>
      <c r="H352" s="362" t="s">
        <v>223</v>
      </c>
      <c r="I352" s="537" t="s">
        <v>215</v>
      </c>
      <c r="J352" s="537"/>
      <c r="K352" s="537"/>
      <c r="L352" s="537"/>
      <c r="M352" s="516" t="s">
        <v>576</v>
      </c>
      <c r="N352" s="516"/>
      <c r="O352" s="362" t="s">
        <v>739</v>
      </c>
      <c r="P352" s="363">
        <v>375410.41</v>
      </c>
      <c r="Q352" s="538">
        <v>398517.92</v>
      </c>
      <c r="R352" s="538"/>
      <c r="S352" s="538"/>
    </row>
    <row r="353" spans="2:19" ht="34.5" customHeight="1" x14ac:dyDescent="0.25">
      <c r="B353" s="515" t="s">
        <v>976</v>
      </c>
      <c r="C353" s="515"/>
      <c r="D353" s="515"/>
      <c r="E353" s="515"/>
      <c r="F353" s="515"/>
      <c r="G353" s="515"/>
      <c r="H353" s="362" t="s">
        <v>223</v>
      </c>
      <c r="I353" s="537" t="s">
        <v>215</v>
      </c>
      <c r="J353" s="537"/>
      <c r="K353" s="537"/>
      <c r="L353" s="537"/>
      <c r="M353" s="516" t="s">
        <v>977</v>
      </c>
      <c r="N353" s="516"/>
      <c r="O353" s="362"/>
      <c r="P353" s="363">
        <v>75083660.109999999</v>
      </c>
      <c r="Q353" s="538">
        <v>78073515.469999999</v>
      </c>
      <c r="R353" s="538"/>
      <c r="S353" s="538"/>
    </row>
    <row r="354" spans="2:19" ht="68.25" customHeight="1" x14ac:dyDescent="0.25">
      <c r="B354" s="515" t="s">
        <v>581</v>
      </c>
      <c r="C354" s="515"/>
      <c r="D354" s="515"/>
      <c r="E354" s="515"/>
      <c r="F354" s="515"/>
      <c r="G354" s="515"/>
      <c r="H354" s="362" t="s">
        <v>223</v>
      </c>
      <c r="I354" s="537" t="s">
        <v>215</v>
      </c>
      <c r="J354" s="537"/>
      <c r="K354" s="537"/>
      <c r="L354" s="537"/>
      <c r="M354" s="516" t="s">
        <v>582</v>
      </c>
      <c r="N354" s="516"/>
      <c r="O354" s="364"/>
      <c r="P354" s="363">
        <v>54769648.119999997</v>
      </c>
      <c r="Q354" s="538">
        <v>56958244.039999999</v>
      </c>
      <c r="R354" s="538"/>
      <c r="S354" s="538"/>
    </row>
    <row r="355" spans="2:19" ht="23.25" customHeight="1" x14ac:dyDescent="0.25">
      <c r="B355" s="515" t="s">
        <v>845</v>
      </c>
      <c r="C355" s="515"/>
      <c r="D355" s="515"/>
      <c r="E355" s="515"/>
      <c r="F355" s="515"/>
      <c r="G355" s="515"/>
      <c r="H355" s="362" t="s">
        <v>223</v>
      </c>
      <c r="I355" s="537" t="s">
        <v>215</v>
      </c>
      <c r="J355" s="537"/>
      <c r="K355" s="537"/>
      <c r="L355" s="537"/>
      <c r="M355" s="516" t="s">
        <v>582</v>
      </c>
      <c r="N355" s="516"/>
      <c r="O355" s="362" t="s">
        <v>846</v>
      </c>
      <c r="P355" s="363">
        <v>50112734.439999998</v>
      </c>
      <c r="Q355" s="538">
        <v>52118333.810000002</v>
      </c>
      <c r="R355" s="538"/>
      <c r="S355" s="538"/>
    </row>
    <row r="356" spans="2:19" ht="34.5" customHeight="1" x14ac:dyDescent="0.25">
      <c r="B356" s="515" t="s">
        <v>830</v>
      </c>
      <c r="C356" s="515"/>
      <c r="D356" s="515"/>
      <c r="E356" s="515"/>
      <c r="F356" s="515"/>
      <c r="G356" s="515"/>
      <c r="H356" s="362" t="s">
        <v>223</v>
      </c>
      <c r="I356" s="537" t="s">
        <v>215</v>
      </c>
      <c r="J356" s="537"/>
      <c r="K356" s="537"/>
      <c r="L356" s="537"/>
      <c r="M356" s="516" t="s">
        <v>582</v>
      </c>
      <c r="N356" s="516"/>
      <c r="O356" s="362" t="s">
        <v>739</v>
      </c>
      <c r="P356" s="363">
        <v>4559433.68</v>
      </c>
      <c r="Q356" s="538">
        <v>4737811.03</v>
      </c>
      <c r="R356" s="538"/>
      <c r="S356" s="538"/>
    </row>
    <row r="357" spans="2:19" ht="15" customHeight="1" x14ac:dyDescent="0.25">
      <c r="B357" s="515" t="s">
        <v>831</v>
      </c>
      <c r="C357" s="515"/>
      <c r="D357" s="515"/>
      <c r="E357" s="515"/>
      <c r="F357" s="515"/>
      <c r="G357" s="515"/>
      <c r="H357" s="362" t="s">
        <v>223</v>
      </c>
      <c r="I357" s="537" t="s">
        <v>215</v>
      </c>
      <c r="J357" s="537"/>
      <c r="K357" s="537"/>
      <c r="L357" s="537"/>
      <c r="M357" s="516" t="s">
        <v>582</v>
      </c>
      <c r="N357" s="516"/>
      <c r="O357" s="362" t="s">
        <v>822</v>
      </c>
      <c r="P357" s="363">
        <v>97480</v>
      </c>
      <c r="Q357" s="538">
        <v>102099.2</v>
      </c>
      <c r="R357" s="538"/>
      <c r="S357" s="538"/>
    </row>
    <row r="358" spans="2:19" ht="68.25" customHeight="1" x14ac:dyDescent="0.25">
      <c r="B358" s="515" t="s">
        <v>978</v>
      </c>
      <c r="C358" s="515"/>
      <c r="D358" s="515"/>
      <c r="E358" s="515"/>
      <c r="F358" s="515"/>
      <c r="G358" s="515"/>
      <c r="H358" s="362" t="s">
        <v>223</v>
      </c>
      <c r="I358" s="537" t="s">
        <v>215</v>
      </c>
      <c r="J358" s="537"/>
      <c r="K358" s="537"/>
      <c r="L358" s="537"/>
      <c r="M358" s="516" t="s">
        <v>979</v>
      </c>
      <c r="N358" s="516"/>
      <c r="O358" s="364"/>
      <c r="P358" s="363">
        <v>0</v>
      </c>
      <c r="Q358" s="538">
        <v>0</v>
      </c>
      <c r="R358" s="538"/>
      <c r="S358" s="538"/>
    </row>
    <row r="359" spans="2:19" ht="34.5" customHeight="1" x14ac:dyDescent="0.25">
      <c r="B359" s="515" t="s">
        <v>830</v>
      </c>
      <c r="C359" s="515"/>
      <c r="D359" s="515"/>
      <c r="E359" s="515"/>
      <c r="F359" s="515"/>
      <c r="G359" s="515"/>
      <c r="H359" s="362" t="s">
        <v>223</v>
      </c>
      <c r="I359" s="537" t="s">
        <v>215</v>
      </c>
      <c r="J359" s="537"/>
      <c r="K359" s="537"/>
      <c r="L359" s="537"/>
      <c r="M359" s="516" t="s">
        <v>979</v>
      </c>
      <c r="N359" s="516"/>
      <c r="O359" s="362" t="s">
        <v>739</v>
      </c>
      <c r="P359" s="363">
        <v>0</v>
      </c>
      <c r="Q359" s="538">
        <v>0</v>
      </c>
      <c r="R359" s="538"/>
      <c r="S359" s="538"/>
    </row>
    <row r="360" spans="2:19" ht="90.75" customHeight="1" x14ac:dyDescent="0.25">
      <c r="B360" s="515" t="s">
        <v>578</v>
      </c>
      <c r="C360" s="515"/>
      <c r="D360" s="515"/>
      <c r="E360" s="515"/>
      <c r="F360" s="515"/>
      <c r="G360" s="515"/>
      <c r="H360" s="362" t="s">
        <v>223</v>
      </c>
      <c r="I360" s="537" t="s">
        <v>215</v>
      </c>
      <c r="J360" s="537"/>
      <c r="K360" s="537"/>
      <c r="L360" s="537"/>
      <c r="M360" s="516" t="s">
        <v>579</v>
      </c>
      <c r="N360" s="516"/>
      <c r="O360" s="364"/>
      <c r="P360" s="363">
        <v>3923070.6</v>
      </c>
      <c r="Q360" s="538">
        <v>4075452.4</v>
      </c>
      <c r="R360" s="538"/>
      <c r="S360" s="538"/>
    </row>
    <row r="361" spans="2:19" ht="23.25" customHeight="1" x14ac:dyDescent="0.25">
      <c r="B361" s="515" t="s">
        <v>845</v>
      </c>
      <c r="C361" s="515"/>
      <c r="D361" s="515"/>
      <c r="E361" s="515"/>
      <c r="F361" s="515"/>
      <c r="G361" s="515"/>
      <c r="H361" s="362" t="s">
        <v>223</v>
      </c>
      <c r="I361" s="537" t="s">
        <v>215</v>
      </c>
      <c r="J361" s="537"/>
      <c r="K361" s="537"/>
      <c r="L361" s="537"/>
      <c r="M361" s="516" t="s">
        <v>579</v>
      </c>
      <c r="N361" s="516"/>
      <c r="O361" s="362" t="s">
        <v>846</v>
      </c>
      <c r="P361" s="363">
        <v>2694891.79</v>
      </c>
      <c r="Q361" s="538">
        <v>2799568.67</v>
      </c>
      <c r="R361" s="538"/>
      <c r="S361" s="538"/>
    </row>
    <row r="362" spans="2:19" ht="23.25" customHeight="1" x14ac:dyDescent="0.25">
      <c r="B362" s="515" t="s">
        <v>848</v>
      </c>
      <c r="C362" s="515"/>
      <c r="D362" s="515"/>
      <c r="E362" s="515"/>
      <c r="F362" s="515"/>
      <c r="G362" s="515"/>
      <c r="H362" s="362" t="s">
        <v>223</v>
      </c>
      <c r="I362" s="537" t="s">
        <v>215</v>
      </c>
      <c r="J362" s="537"/>
      <c r="K362" s="537"/>
      <c r="L362" s="537"/>
      <c r="M362" s="516" t="s">
        <v>579</v>
      </c>
      <c r="N362" s="516"/>
      <c r="O362" s="362" t="s">
        <v>849</v>
      </c>
      <c r="P362" s="363">
        <v>1228178.81</v>
      </c>
      <c r="Q362" s="538">
        <v>1275883.73</v>
      </c>
      <c r="R362" s="538"/>
      <c r="S362" s="538"/>
    </row>
    <row r="363" spans="2:19" ht="15" customHeight="1" x14ac:dyDescent="0.25">
      <c r="B363" s="515" t="s">
        <v>980</v>
      </c>
      <c r="C363" s="515"/>
      <c r="D363" s="515"/>
      <c r="E363" s="515"/>
      <c r="F363" s="515"/>
      <c r="G363" s="515"/>
      <c r="H363" s="362" t="s">
        <v>223</v>
      </c>
      <c r="I363" s="537" t="s">
        <v>215</v>
      </c>
      <c r="J363" s="537"/>
      <c r="K363" s="537"/>
      <c r="L363" s="537"/>
      <c r="M363" s="516" t="s">
        <v>980</v>
      </c>
      <c r="N363" s="516"/>
      <c r="O363" s="362"/>
      <c r="P363" s="363">
        <v>16390941.390000001</v>
      </c>
      <c r="Q363" s="538">
        <v>17039819.030000001</v>
      </c>
      <c r="R363" s="538"/>
      <c r="S363" s="538"/>
    </row>
    <row r="364" spans="2:19" ht="34.5" customHeight="1" x14ac:dyDescent="0.25">
      <c r="B364" s="515" t="s">
        <v>583</v>
      </c>
      <c r="C364" s="515"/>
      <c r="D364" s="515"/>
      <c r="E364" s="515"/>
      <c r="F364" s="515"/>
      <c r="G364" s="515"/>
      <c r="H364" s="362" t="s">
        <v>223</v>
      </c>
      <c r="I364" s="537" t="s">
        <v>215</v>
      </c>
      <c r="J364" s="537"/>
      <c r="K364" s="537"/>
      <c r="L364" s="537"/>
      <c r="M364" s="516" t="s">
        <v>584</v>
      </c>
      <c r="N364" s="516"/>
      <c r="O364" s="364"/>
      <c r="P364" s="363">
        <v>16390941.390000001</v>
      </c>
      <c r="Q364" s="538">
        <v>17039819.030000001</v>
      </c>
      <c r="R364" s="538"/>
      <c r="S364" s="538"/>
    </row>
    <row r="365" spans="2:19" ht="23.25" customHeight="1" x14ac:dyDescent="0.25">
      <c r="B365" s="515" t="s">
        <v>845</v>
      </c>
      <c r="C365" s="515"/>
      <c r="D365" s="515"/>
      <c r="E365" s="515"/>
      <c r="F365" s="515"/>
      <c r="G365" s="515"/>
      <c r="H365" s="362" t="s">
        <v>223</v>
      </c>
      <c r="I365" s="537" t="s">
        <v>215</v>
      </c>
      <c r="J365" s="537"/>
      <c r="K365" s="537"/>
      <c r="L365" s="537"/>
      <c r="M365" s="516" t="s">
        <v>584</v>
      </c>
      <c r="N365" s="516"/>
      <c r="O365" s="362" t="s">
        <v>846</v>
      </c>
      <c r="P365" s="363">
        <v>13617577.1</v>
      </c>
      <c r="Q365" s="538">
        <v>14162280.189999999</v>
      </c>
      <c r="R365" s="538"/>
      <c r="S365" s="538"/>
    </row>
    <row r="366" spans="2:19" ht="34.5" customHeight="1" x14ac:dyDescent="0.25">
      <c r="B366" s="515" t="s">
        <v>830</v>
      </c>
      <c r="C366" s="515"/>
      <c r="D366" s="515"/>
      <c r="E366" s="515"/>
      <c r="F366" s="515"/>
      <c r="G366" s="515"/>
      <c r="H366" s="362" t="s">
        <v>223</v>
      </c>
      <c r="I366" s="537" t="s">
        <v>215</v>
      </c>
      <c r="J366" s="537"/>
      <c r="K366" s="537"/>
      <c r="L366" s="537"/>
      <c r="M366" s="516" t="s">
        <v>584</v>
      </c>
      <c r="N366" s="516"/>
      <c r="O366" s="362" t="s">
        <v>739</v>
      </c>
      <c r="P366" s="363">
        <v>2752564.29</v>
      </c>
      <c r="Q366" s="538">
        <v>2855906.84</v>
      </c>
      <c r="R366" s="538"/>
      <c r="S366" s="538"/>
    </row>
    <row r="367" spans="2:19" ht="15" customHeight="1" x14ac:dyDescent="0.25">
      <c r="B367" s="515" t="s">
        <v>831</v>
      </c>
      <c r="C367" s="515"/>
      <c r="D367" s="515"/>
      <c r="E367" s="515"/>
      <c r="F367" s="515"/>
      <c r="G367" s="515"/>
      <c r="H367" s="362" t="s">
        <v>223</v>
      </c>
      <c r="I367" s="537" t="s">
        <v>215</v>
      </c>
      <c r="J367" s="537"/>
      <c r="K367" s="537"/>
      <c r="L367" s="537"/>
      <c r="M367" s="516" t="s">
        <v>584</v>
      </c>
      <c r="N367" s="516"/>
      <c r="O367" s="362" t="s">
        <v>822</v>
      </c>
      <c r="P367" s="363">
        <v>20800</v>
      </c>
      <c r="Q367" s="538">
        <v>21632</v>
      </c>
      <c r="R367" s="538"/>
      <c r="S367" s="538"/>
    </row>
    <row r="368" spans="2:19" ht="34.5" customHeight="1" x14ac:dyDescent="0.25">
      <c r="B368" s="515" t="s">
        <v>991</v>
      </c>
      <c r="C368" s="515"/>
      <c r="D368" s="515"/>
      <c r="E368" s="515"/>
      <c r="F368" s="515"/>
      <c r="G368" s="515"/>
      <c r="H368" s="362" t="s">
        <v>223</v>
      </c>
      <c r="I368" s="537" t="s">
        <v>215</v>
      </c>
      <c r="J368" s="537"/>
      <c r="K368" s="537"/>
      <c r="L368" s="537"/>
      <c r="M368" s="516" t="s">
        <v>992</v>
      </c>
      <c r="N368" s="516"/>
      <c r="O368" s="362"/>
      <c r="P368" s="363">
        <v>30000</v>
      </c>
      <c r="Q368" s="538">
        <v>0</v>
      </c>
      <c r="R368" s="538"/>
      <c r="S368" s="538"/>
    </row>
    <row r="369" spans="2:19" ht="34.5" customHeight="1" x14ac:dyDescent="0.25">
      <c r="B369" s="515" t="s">
        <v>993</v>
      </c>
      <c r="C369" s="515"/>
      <c r="D369" s="515"/>
      <c r="E369" s="515"/>
      <c r="F369" s="515"/>
      <c r="G369" s="515"/>
      <c r="H369" s="362" t="s">
        <v>223</v>
      </c>
      <c r="I369" s="537" t="s">
        <v>215</v>
      </c>
      <c r="J369" s="537"/>
      <c r="K369" s="537"/>
      <c r="L369" s="537"/>
      <c r="M369" s="516" t="s">
        <v>994</v>
      </c>
      <c r="N369" s="516"/>
      <c r="O369" s="362"/>
      <c r="P369" s="363">
        <v>30000</v>
      </c>
      <c r="Q369" s="538">
        <v>0</v>
      </c>
      <c r="R369" s="538"/>
      <c r="S369" s="538"/>
    </row>
    <row r="370" spans="2:19" ht="68.25" customHeight="1" x14ac:dyDescent="0.25">
      <c r="B370" s="515" t="s">
        <v>995</v>
      </c>
      <c r="C370" s="515"/>
      <c r="D370" s="515"/>
      <c r="E370" s="515"/>
      <c r="F370" s="515"/>
      <c r="G370" s="515"/>
      <c r="H370" s="362" t="s">
        <v>223</v>
      </c>
      <c r="I370" s="537" t="s">
        <v>215</v>
      </c>
      <c r="J370" s="537"/>
      <c r="K370" s="537"/>
      <c r="L370" s="537"/>
      <c r="M370" s="516" t="s">
        <v>611</v>
      </c>
      <c r="N370" s="516"/>
      <c r="O370" s="364"/>
      <c r="P370" s="363">
        <v>30000</v>
      </c>
      <c r="Q370" s="538">
        <v>0</v>
      </c>
      <c r="R370" s="538"/>
      <c r="S370" s="538"/>
    </row>
    <row r="371" spans="2:19" ht="15" customHeight="1" x14ac:dyDescent="0.25">
      <c r="B371" s="515" t="s">
        <v>1038</v>
      </c>
      <c r="C371" s="515"/>
      <c r="D371" s="515"/>
      <c r="E371" s="515"/>
      <c r="F371" s="515"/>
      <c r="G371" s="515"/>
      <c r="H371" s="362" t="s">
        <v>223</v>
      </c>
      <c r="I371" s="537" t="s">
        <v>215</v>
      </c>
      <c r="J371" s="537"/>
      <c r="K371" s="537"/>
      <c r="L371" s="537"/>
      <c r="M371" s="516" t="s">
        <v>611</v>
      </c>
      <c r="N371" s="516"/>
      <c r="O371" s="362" t="s">
        <v>1039</v>
      </c>
      <c r="P371" s="363">
        <v>30000</v>
      </c>
      <c r="Q371" s="538">
        <v>0</v>
      </c>
      <c r="R371" s="538"/>
      <c r="S371" s="538"/>
    </row>
    <row r="372" spans="2:19" ht="23.25" customHeight="1" x14ac:dyDescent="0.25">
      <c r="B372" s="515" t="s">
        <v>257</v>
      </c>
      <c r="C372" s="515"/>
      <c r="D372" s="515"/>
      <c r="E372" s="515"/>
      <c r="F372" s="515"/>
      <c r="G372" s="515"/>
      <c r="H372" s="362" t="s">
        <v>223</v>
      </c>
      <c r="I372" s="537" t="s">
        <v>219</v>
      </c>
      <c r="J372" s="537"/>
      <c r="K372" s="537"/>
      <c r="L372" s="537"/>
      <c r="M372" s="516"/>
      <c r="N372" s="516"/>
      <c r="O372" s="362"/>
      <c r="P372" s="363">
        <v>426247.87</v>
      </c>
      <c r="Q372" s="538">
        <v>443810.26</v>
      </c>
      <c r="R372" s="538"/>
      <c r="S372" s="538"/>
    </row>
    <row r="373" spans="2:19" ht="23.25" customHeight="1" x14ac:dyDescent="0.25">
      <c r="B373" s="515" t="s">
        <v>833</v>
      </c>
      <c r="C373" s="515"/>
      <c r="D373" s="515"/>
      <c r="E373" s="515"/>
      <c r="F373" s="515"/>
      <c r="G373" s="515"/>
      <c r="H373" s="362" t="s">
        <v>223</v>
      </c>
      <c r="I373" s="537" t="s">
        <v>219</v>
      </c>
      <c r="J373" s="537"/>
      <c r="K373" s="537"/>
      <c r="L373" s="537"/>
      <c r="M373" s="516" t="s">
        <v>834</v>
      </c>
      <c r="N373" s="516"/>
      <c r="O373" s="362"/>
      <c r="P373" s="363">
        <v>75000</v>
      </c>
      <c r="Q373" s="538">
        <v>75000</v>
      </c>
      <c r="R373" s="538"/>
      <c r="S373" s="538"/>
    </row>
    <row r="374" spans="2:19" ht="23.25" customHeight="1" x14ac:dyDescent="0.25">
      <c r="B374" s="515" t="s">
        <v>843</v>
      </c>
      <c r="C374" s="515"/>
      <c r="D374" s="515"/>
      <c r="E374" s="515"/>
      <c r="F374" s="515"/>
      <c r="G374" s="515"/>
      <c r="H374" s="362" t="s">
        <v>223</v>
      </c>
      <c r="I374" s="537" t="s">
        <v>219</v>
      </c>
      <c r="J374" s="537"/>
      <c r="K374" s="537"/>
      <c r="L374" s="537"/>
      <c r="M374" s="516" t="s">
        <v>844</v>
      </c>
      <c r="N374" s="516"/>
      <c r="O374" s="362"/>
      <c r="P374" s="363">
        <v>75000</v>
      </c>
      <c r="Q374" s="538">
        <v>75000</v>
      </c>
      <c r="R374" s="538"/>
      <c r="S374" s="538"/>
    </row>
    <row r="375" spans="2:19" ht="102" customHeight="1" x14ac:dyDescent="0.25">
      <c r="B375" s="515" t="s">
        <v>585</v>
      </c>
      <c r="C375" s="515"/>
      <c r="D375" s="515"/>
      <c r="E375" s="515"/>
      <c r="F375" s="515"/>
      <c r="G375" s="515"/>
      <c r="H375" s="362" t="s">
        <v>223</v>
      </c>
      <c r="I375" s="537" t="s">
        <v>219</v>
      </c>
      <c r="J375" s="537"/>
      <c r="K375" s="537"/>
      <c r="L375" s="537"/>
      <c r="M375" s="516" t="s">
        <v>586</v>
      </c>
      <c r="N375" s="516"/>
      <c r="O375" s="364"/>
      <c r="P375" s="363">
        <v>75000</v>
      </c>
      <c r="Q375" s="538">
        <v>75000</v>
      </c>
      <c r="R375" s="538"/>
      <c r="S375" s="538"/>
    </row>
    <row r="376" spans="2:19" ht="34.5" customHeight="1" x14ac:dyDescent="0.25">
      <c r="B376" s="515" t="s">
        <v>830</v>
      </c>
      <c r="C376" s="515"/>
      <c r="D376" s="515"/>
      <c r="E376" s="515"/>
      <c r="F376" s="515"/>
      <c r="G376" s="515"/>
      <c r="H376" s="362" t="s">
        <v>223</v>
      </c>
      <c r="I376" s="537" t="s">
        <v>219</v>
      </c>
      <c r="J376" s="537"/>
      <c r="K376" s="537"/>
      <c r="L376" s="537"/>
      <c r="M376" s="516" t="s">
        <v>586</v>
      </c>
      <c r="N376" s="516"/>
      <c r="O376" s="362" t="s">
        <v>739</v>
      </c>
      <c r="P376" s="363">
        <v>75000</v>
      </c>
      <c r="Q376" s="538">
        <v>75000</v>
      </c>
      <c r="R376" s="538"/>
      <c r="S376" s="538"/>
    </row>
    <row r="377" spans="2:19" ht="68.25" customHeight="1" x14ac:dyDescent="0.25">
      <c r="B377" s="515" t="s">
        <v>981</v>
      </c>
      <c r="C377" s="515"/>
      <c r="D377" s="515"/>
      <c r="E377" s="515"/>
      <c r="F377" s="515"/>
      <c r="G377" s="515"/>
      <c r="H377" s="362" t="s">
        <v>223</v>
      </c>
      <c r="I377" s="537" t="s">
        <v>219</v>
      </c>
      <c r="J377" s="537"/>
      <c r="K377" s="537"/>
      <c r="L377" s="537"/>
      <c r="M377" s="516" t="s">
        <v>982</v>
      </c>
      <c r="N377" s="516"/>
      <c r="O377" s="362"/>
      <c r="P377" s="363">
        <v>351247.87</v>
      </c>
      <c r="Q377" s="538">
        <v>368810.26</v>
      </c>
      <c r="R377" s="538"/>
      <c r="S377" s="538"/>
    </row>
    <row r="378" spans="2:19" ht="68.25" customHeight="1" x14ac:dyDescent="0.25">
      <c r="B378" s="515" t="s">
        <v>983</v>
      </c>
      <c r="C378" s="515"/>
      <c r="D378" s="515"/>
      <c r="E378" s="515"/>
      <c r="F378" s="515"/>
      <c r="G378" s="515"/>
      <c r="H378" s="362" t="s">
        <v>223</v>
      </c>
      <c r="I378" s="537" t="s">
        <v>219</v>
      </c>
      <c r="J378" s="537"/>
      <c r="K378" s="537"/>
      <c r="L378" s="537"/>
      <c r="M378" s="516" t="s">
        <v>984</v>
      </c>
      <c r="N378" s="516"/>
      <c r="O378" s="362"/>
      <c r="P378" s="363">
        <v>351247.87</v>
      </c>
      <c r="Q378" s="538">
        <v>368810.26</v>
      </c>
      <c r="R378" s="538"/>
      <c r="S378" s="538"/>
    </row>
    <row r="379" spans="2:19" ht="79.5" customHeight="1" x14ac:dyDescent="0.25">
      <c r="B379" s="515" t="s">
        <v>985</v>
      </c>
      <c r="C379" s="515"/>
      <c r="D379" s="515"/>
      <c r="E379" s="515"/>
      <c r="F379" s="515"/>
      <c r="G379" s="515"/>
      <c r="H379" s="362" t="s">
        <v>223</v>
      </c>
      <c r="I379" s="537" t="s">
        <v>219</v>
      </c>
      <c r="J379" s="537"/>
      <c r="K379" s="537"/>
      <c r="L379" s="537"/>
      <c r="M379" s="516" t="s">
        <v>638</v>
      </c>
      <c r="N379" s="516"/>
      <c r="O379" s="364"/>
      <c r="P379" s="363">
        <v>351247.87</v>
      </c>
      <c r="Q379" s="538">
        <v>368810.26</v>
      </c>
      <c r="R379" s="538"/>
      <c r="S379" s="538"/>
    </row>
    <row r="380" spans="2:19" ht="34.5" customHeight="1" x14ac:dyDescent="0.25">
      <c r="B380" s="515" t="s">
        <v>830</v>
      </c>
      <c r="C380" s="515"/>
      <c r="D380" s="515"/>
      <c r="E380" s="515"/>
      <c r="F380" s="515"/>
      <c r="G380" s="515"/>
      <c r="H380" s="362" t="s">
        <v>223</v>
      </c>
      <c r="I380" s="537" t="s">
        <v>219</v>
      </c>
      <c r="J380" s="537"/>
      <c r="K380" s="537"/>
      <c r="L380" s="537"/>
      <c r="M380" s="516" t="s">
        <v>638</v>
      </c>
      <c r="N380" s="516"/>
      <c r="O380" s="362" t="s">
        <v>739</v>
      </c>
      <c r="P380" s="363">
        <v>351247.87</v>
      </c>
      <c r="Q380" s="538">
        <v>368810.26</v>
      </c>
      <c r="R380" s="538"/>
      <c r="S380" s="538"/>
    </row>
    <row r="381" spans="2:19" ht="15" customHeight="1" x14ac:dyDescent="0.25">
      <c r="B381" s="515" t="s">
        <v>589</v>
      </c>
      <c r="C381" s="515"/>
      <c r="D381" s="515"/>
      <c r="E381" s="515"/>
      <c r="F381" s="515"/>
      <c r="G381" s="515"/>
      <c r="H381" s="362" t="s">
        <v>223</v>
      </c>
      <c r="I381" s="537" t="s">
        <v>223</v>
      </c>
      <c r="J381" s="537"/>
      <c r="K381" s="537"/>
      <c r="L381" s="537"/>
      <c r="M381" s="516"/>
      <c r="N381" s="516"/>
      <c r="O381" s="362"/>
      <c r="P381" s="363">
        <v>4341475.62</v>
      </c>
      <c r="Q381" s="538">
        <v>4341475.62</v>
      </c>
      <c r="R381" s="538"/>
      <c r="S381" s="538"/>
    </row>
    <row r="382" spans="2:19" ht="23.25" customHeight="1" x14ac:dyDescent="0.25">
      <c r="B382" s="515" t="s">
        <v>833</v>
      </c>
      <c r="C382" s="515"/>
      <c r="D382" s="515"/>
      <c r="E382" s="515"/>
      <c r="F382" s="515"/>
      <c r="G382" s="515"/>
      <c r="H382" s="362" t="s">
        <v>223</v>
      </c>
      <c r="I382" s="537" t="s">
        <v>223</v>
      </c>
      <c r="J382" s="537"/>
      <c r="K382" s="537"/>
      <c r="L382" s="537"/>
      <c r="M382" s="516" t="s">
        <v>834</v>
      </c>
      <c r="N382" s="516"/>
      <c r="O382" s="362"/>
      <c r="P382" s="363">
        <v>4341475.62</v>
      </c>
      <c r="Q382" s="538">
        <v>4341475.62</v>
      </c>
      <c r="R382" s="538"/>
      <c r="S382" s="538"/>
    </row>
    <row r="383" spans="2:19" ht="23.25" customHeight="1" x14ac:dyDescent="0.25">
      <c r="B383" s="515" t="s">
        <v>843</v>
      </c>
      <c r="C383" s="515"/>
      <c r="D383" s="515"/>
      <c r="E383" s="515"/>
      <c r="F383" s="515"/>
      <c r="G383" s="515"/>
      <c r="H383" s="362" t="s">
        <v>223</v>
      </c>
      <c r="I383" s="537" t="s">
        <v>223</v>
      </c>
      <c r="J383" s="537"/>
      <c r="K383" s="537"/>
      <c r="L383" s="537"/>
      <c r="M383" s="516" t="s">
        <v>844</v>
      </c>
      <c r="N383" s="516"/>
      <c r="O383" s="362"/>
      <c r="P383" s="363">
        <v>4341475.62</v>
      </c>
      <c r="Q383" s="538">
        <v>4341475.62</v>
      </c>
      <c r="R383" s="538"/>
      <c r="S383" s="538"/>
    </row>
    <row r="384" spans="2:19" ht="23.25" customHeight="1" x14ac:dyDescent="0.25">
      <c r="B384" s="515" t="s">
        <v>590</v>
      </c>
      <c r="C384" s="515"/>
      <c r="D384" s="515"/>
      <c r="E384" s="515"/>
      <c r="F384" s="515"/>
      <c r="G384" s="515"/>
      <c r="H384" s="362" t="s">
        <v>223</v>
      </c>
      <c r="I384" s="537" t="s">
        <v>223</v>
      </c>
      <c r="J384" s="537"/>
      <c r="K384" s="537"/>
      <c r="L384" s="537"/>
      <c r="M384" s="516" t="s">
        <v>591</v>
      </c>
      <c r="N384" s="516"/>
      <c r="O384" s="364"/>
      <c r="P384" s="363">
        <v>4261475.62</v>
      </c>
      <c r="Q384" s="538">
        <v>4261475.62</v>
      </c>
      <c r="R384" s="538"/>
      <c r="S384" s="538"/>
    </row>
    <row r="385" spans="2:19" ht="34.5" customHeight="1" x14ac:dyDescent="0.25">
      <c r="B385" s="515" t="s">
        <v>830</v>
      </c>
      <c r="C385" s="515"/>
      <c r="D385" s="515"/>
      <c r="E385" s="515"/>
      <c r="F385" s="515"/>
      <c r="G385" s="515"/>
      <c r="H385" s="362" t="s">
        <v>223</v>
      </c>
      <c r="I385" s="537" t="s">
        <v>223</v>
      </c>
      <c r="J385" s="537"/>
      <c r="K385" s="537"/>
      <c r="L385" s="537"/>
      <c r="M385" s="516" t="s">
        <v>591</v>
      </c>
      <c r="N385" s="516"/>
      <c r="O385" s="362" t="s">
        <v>739</v>
      </c>
      <c r="P385" s="363">
        <v>4261475.62</v>
      </c>
      <c r="Q385" s="538">
        <v>4261475.62</v>
      </c>
      <c r="R385" s="538"/>
      <c r="S385" s="538"/>
    </row>
    <row r="386" spans="2:19" ht="15" customHeight="1" x14ac:dyDescent="0.25">
      <c r="B386" s="515" t="s">
        <v>986</v>
      </c>
      <c r="C386" s="515"/>
      <c r="D386" s="515"/>
      <c r="E386" s="515"/>
      <c r="F386" s="515"/>
      <c r="G386" s="515"/>
      <c r="H386" s="362" t="s">
        <v>223</v>
      </c>
      <c r="I386" s="537" t="s">
        <v>223</v>
      </c>
      <c r="J386" s="537"/>
      <c r="K386" s="537"/>
      <c r="L386" s="537"/>
      <c r="M386" s="516" t="s">
        <v>986</v>
      </c>
      <c r="N386" s="516"/>
      <c r="O386" s="362"/>
      <c r="P386" s="363">
        <v>80000</v>
      </c>
      <c r="Q386" s="538">
        <v>80000</v>
      </c>
      <c r="R386" s="538"/>
      <c r="S386" s="538"/>
    </row>
    <row r="387" spans="2:19" ht="23.25" customHeight="1" x14ac:dyDescent="0.25">
      <c r="B387" s="515" t="s">
        <v>592</v>
      </c>
      <c r="C387" s="515"/>
      <c r="D387" s="515"/>
      <c r="E387" s="515"/>
      <c r="F387" s="515"/>
      <c r="G387" s="515"/>
      <c r="H387" s="362" t="s">
        <v>223</v>
      </c>
      <c r="I387" s="537" t="s">
        <v>223</v>
      </c>
      <c r="J387" s="537"/>
      <c r="K387" s="537"/>
      <c r="L387" s="537"/>
      <c r="M387" s="516" t="s">
        <v>593</v>
      </c>
      <c r="N387" s="516"/>
      <c r="O387" s="364"/>
      <c r="P387" s="363">
        <v>80000</v>
      </c>
      <c r="Q387" s="538">
        <v>80000</v>
      </c>
      <c r="R387" s="538"/>
      <c r="S387" s="538"/>
    </row>
    <row r="388" spans="2:19" ht="34.5" customHeight="1" x14ac:dyDescent="0.25">
      <c r="B388" s="515" t="s">
        <v>830</v>
      </c>
      <c r="C388" s="515"/>
      <c r="D388" s="515"/>
      <c r="E388" s="515"/>
      <c r="F388" s="515"/>
      <c r="G388" s="515"/>
      <c r="H388" s="362" t="s">
        <v>223</v>
      </c>
      <c r="I388" s="537" t="s">
        <v>223</v>
      </c>
      <c r="J388" s="537"/>
      <c r="K388" s="537"/>
      <c r="L388" s="537"/>
      <c r="M388" s="516" t="s">
        <v>593</v>
      </c>
      <c r="N388" s="516"/>
      <c r="O388" s="362" t="s">
        <v>739</v>
      </c>
      <c r="P388" s="363">
        <v>80000</v>
      </c>
      <c r="Q388" s="538">
        <v>80000</v>
      </c>
      <c r="R388" s="538"/>
      <c r="S388" s="538"/>
    </row>
    <row r="389" spans="2:19" ht="23.25" customHeight="1" x14ac:dyDescent="0.25">
      <c r="B389" s="515" t="s">
        <v>1040</v>
      </c>
      <c r="C389" s="515"/>
      <c r="D389" s="515"/>
      <c r="E389" s="515"/>
      <c r="F389" s="515"/>
      <c r="G389" s="515"/>
      <c r="H389" s="362" t="s">
        <v>223</v>
      </c>
      <c r="I389" s="537" t="s">
        <v>223</v>
      </c>
      <c r="J389" s="537"/>
      <c r="K389" s="537"/>
      <c r="L389" s="537"/>
      <c r="M389" s="516" t="s">
        <v>1041</v>
      </c>
      <c r="N389" s="516"/>
      <c r="O389" s="362"/>
      <c r="P389" s="363">
        <v>0</v>
      </c>
      <c r="Q389" s="538">
        <v>0</v>
      </c>
      <c r="R389" s="538"/>
      <c r="S389" s="538"/>
    </row>
    <row r="390" spans="2:19" ht="15" customHeight="1" x14ac:dyDescent="0.25">
      <c r="B390" s="515" t="s">
        <v>1042</v>
      </c>
      <c r="C390" s="515"/>
      <c r="D390" s="515"/>
      <c r="E390" s="515"/>
      <c r="F390" s="515"/>
      <c r="G390" s="515"/>
      <c r="H390" s="362" t="s">
        <v>223</v>
      </c>
      <c r="I390" s="537" t="s">
        <v>223</v>
      </c>
      <c r="J390" s="537"/>
      <c r="K390" s="537"/>
      <c r="L390" s="537"/>
      <c r="M390" s="516" t="s">
        <v>1042</v>
      </c>
      <c r="N390" s="516"/>
      <c r="O390" s="362"/>
      <c r="P390" s="363">
        <v>0</v>
      </c>
      <c r="Q390" s="538">
        <v>0</v>
      </c>
      <c r="R390" s="538"/>
      <c r="S390" s="538"/>
    </row>
    <row r="391" spans="2:19" ht="57" customHeight="1" x14ac:dyDescent="0.25">
      <c r="B391" s="515" t="s">
        <v>1043</v>
      </c>
      <c r="C391" s="515"/>
      <c r="D391" s="515"/>
      <c r="E391" s="515"/>
      <c r="F391" s="515"/>
      <c r="G391" s="515"/>
      <c r="H391" s="362" t="s">
        <v>223</v>
      </c>
      <c r="I391" s="537" t="s">
        <v>223</v>
      </c>
      <c r="J391" s="537"/>
      <c r="K391" s="537"/>
      <c r="L391" s="537"/>
      <c r="M391" s="516" t="s">
        <v>1044</v>
      </c>
      <c r="N391" s="516"/>
      <c r="O391" s="364"/>
      <c r="P391" s="363">
        <v>0</v>
      </c>
      <c r="Q391" s="538">
        <v>0</v>
      </c>
      <c r="R391" s="538"/>
      <c r="S391" s="538"/>
    </row>
    <row r="392" spans="2:19" ht="34.5" customHeight="1" x14ac:dyDescent="0.25">
      <c r="B392" s="515" t="s">
        <v>830</v>
      </c>
      <c r="C392" s="515"/>
      <c r="D392" s="515"/>
      <c r="E392" s="515"/>
      <c r="F392" s="515"/>
      <c r="G392" s="515"/>
      <c r="H392" s="362" t="s">
        <v>223</v>
      </c>
      <c r="I392" s="537" t="s">
        <v>223</v>
      </c>
      <c r="J392" s="537"/>
      <c r="K392" s="537"/>
      <c r="L392" s="537"/>
      <c r="M392" s="516" t="s">
        <v>1044</v>
      </c>
      <c r="N392" s="516"/>
      <c r="O392" s="362" t="s">
        <v>739</v>
      </c>
      <c r="P392" s="363">
        <v>0</v>
      </c>
      <c r="Q392" s="538">
        <v>0</v>
      </c>
      <c r="R392" s="538"/>
      <c r="S392" s="538"/>
    </row>
    <row r="393" spans="2:19" ht="15" customHeight="1" x14ac:dyDescent="0.25">
      <c r="B393" s="515" t="s">
        <v>1045</v>
      </c>
      <c r="C393" s="515"/>
      <c r="D393" s="515"/>
      <c r="E393" s="515"/>
      <c r="F393" s="515"/>
      <c r="G393" s="515"/>
      <c r="H393" s="362" t="s">
        <v>223</v>
      </c>
      <c r="I393" s="537" t="s">
        <v>223</v>
      </c>
      <c r="J393" s="537"/>
      <c r="K393" s="537"/>
      <c r="L393" s="537"/>
      <c r="M393" s="516" t="s">
        <v>1044</v>
      </c>
      <c r="N393" s="516"/>
      <c r="O393" s="362" t="s">
        <v>1046</v>
      </c>
      <c r="P393" s="363">
        <v>0</v>
      </c>
      <c r="Q393" s="538">
        <v>0</v>
      </c>
      <c r="R393" s="538"/>
      <c r="S393" s="538"/>
    </row>
    <row r="394" spans="2:19" ht="15" customHeight="1" x14ac:dyDescent="0.25">
      <c r="B394" s="515" t="s">
        <v>1047</v>
      </c>
      <c r="C394" s="515"/>
      <c r="D394" s="515"/>
      <c r="E394" s="515"/>
      <c r="F394" s="515"/>
      <c r="G394" s="515"/>
      <c r="H394" s="362" t="s">
        <v>223</v>
      </c>
      <c r="I394" s="537" t="s">
        <v>223</v>
      </c>
      <c r="J394" s="537"/>
      <c r="K394" s="537"/>
      <c r="L394" s="537"/>
      <c r="M394" s="516" t="s">
        <v>1047</v>
      </c>
      <c r="N394" s="516"/>
      <c r="O394" s="362"/>
      <c r="P394" s="363">
        <v>0</v>
      </c>
      <c r="Q394" s="538">
        <v>0</v>
      </c>
      <c r="R394" s="538"/>
      <c r="S394" s="538"/>
    </row>
    <row r="395" spans="2:19" ht="79.5" customHeight="1" x14ac:dyDescent="0.25">
      <c r="B395" s="515" t="s">
        <v>1048</v>
      </c>
      <c r="C395" s="515"/>
      <c r="D395" s="515"/>
      <c r="E395" s="515"/>
      <c r="F395" s="515"/>
      <c r="G395" s="515"/>
      <c r="H395" s="362" t="s">
        <v>223</v>
      </c>
      <c r="I395" s="537" t="s">
        <v>223</v>
      </c>
      <c r="J395" s="537"/>
      <c r="K395" s="537"/>
      <c r="L395" s="537"/>
      <c r="M395" s="516" t="s">
        <v>1049</v>
      </c>
      <c r="N395" s="516"/>
      <c r="O395" s="364"/>
      <c r="P395" s="363">
        <v>0</v>
      </c>
      <c r="Q395" s="538">
        <v>0</v>
      </c>
      <c r="R395" s="538"/>
      <c r="S395" s="538"/>
    </row>
    <row r="396" spans="2:19" ht="34.5" customHeight="1" x14ac:dyDescent="0.25">
      <c r="B396" s="515" t="s">
        <v>830</v>
      </c>
      <c r="C396" s="515"/>
      <c r="D396" s="515"/>
      <c r="E396" s="515"/>
      <c r="F396" s="515"/>
      <c r="G396" s="515"/>
      <c r="H396" s="362" t="s">
        <v>223</v>
      </c>
      <c r="I396" s="537" t="s">
        <v>223</v>
      </c>
      <c r="J396" s="537"/>
      <c r="K396" s="537"/>
      <c r="L396" s="537"/>
      <c r="M396" s="516" t="s">
        <v>1049</v>
      </c>
      <c r="N396" s="516"/>
      <c r="O396" s="362" t="s">
        <v>739</v>
      </c>
      <c r="P396" s="363">
        <v>0</v>
      </c>
      <c r="Q396" s="538">
        <v>0</v>
      </c>
      <c r="R396" s="538"/>
      <c r="S396" s="538"/>
    </row>
    <row r="397" spans="2:19" ht="15" customHeight="1" x14ac:dyDescent="0.25">
      <c r="B397" s="515" t="s">
        <v>1050</v>
      </c>
      <c r="C397" s="515"/>
      <c r="D397" s="515"/>
      <c r="E397" s="515"/>
      <c r="F397" s="515"/>
      <c r="G397" s="515"/>
      <c r="H397" s="362" t="s">
        <v>223</v>
      </c>
      <c r="I397" s="537" t="s">
        <v>223</v>
      </c>
      <c r="J397" s="537"/>
      <c r="K397" s="537"/>
      <c r="L397" s="537"/>
      <c r="M397" s="516" t="s">
        <v>1050</v>
      </c>
      <c r="N397" s="516"/>
      <c r="O397" s="362"/>
      <c r="P397" s="363">
        <v>0</v>
      </c>
      <c r="Q397" s="538">
        <v>0</v>
      </c>
      <c r="R397" s="538"/>
      <c r="S397" s="538"/>
    </row>
    <row r="398" spans="2:19" ht="57" customHeight="1" x14ac:dyDescent="0.25">
      <c r="B398" s="515" t="s">
        <v>1051</v>
      </c>
      <c r="C398" s="515"/>
      <c r="D398" s="515"/>
      <c r="E398" s="515"/>
      <c r="F398" s="515"/>
      <c r="G398" s="515"/>
      <c r="H398" s="362" t="s">
        <v>223</v>
      </c>
      <c r="I398" s="537" t="s">
        <v>223</v>
      </c>
      <c r="J398" s="537"/>
      <c r="K398" s="537"/>
      <c r="L398" s="537"/>
      <c r="M398" s="516" t="s">
        <v>1052</v>
      </c>
      <c r="N398" s="516"/>
      <c r="O398" s="364"/>
      <c r="P398" s="363">
        <v>0</v>
      </c>
      <c r="Q398" s="538">
        <v>0</v>
      </c>
      <c r="R398" s="538"/>
      <c r="S398" s="538"/>
    </row>
    <row r="399" spans="2:19" ht="34.5" customHeight="1" x14ac:dyDescent="0.25">
      <c r="B399" s="515" t="s">
        <v>830</v>
      </c>
      <c r="C399" s="515"/>
      <c r="D399" s="515"/>
      <c r="E399" s="515"/>
      <c r="F399" s="515"/>
      <c r="G399" s="515"/>
      <c r="H399" s="362" t="s">
        <v>223</v>
      </c>
      <c r="I399" s="537" t="s">
        <v>223</v>
      </c>
      <c r="J399" s="537"/>
      <c r="K399" s="537"/>
      <c r="L399" s="537"/>
      <c r="M399" s="516" t="s">
        <v>1052</v>
      </c>
      <c r="N399" s="516"/>
      <c r="O399" s="362" t="s">
        <v>739</v>
      </c>
      <c r="P399" s="363">
        <v>0</v>
      </c>
      <c r="Q399" s="538">
        <v>0</v>
      </c>
      <c r="R399" s="538"/>
      <c r="S399" s="538"/>
    </row>
    <row r="400" spans="2:19" ht="45.75" customHeight="1" x14ac:dyDescent="0.25">
      <c r="B400" s="515" t="s">
        <v>1053</v>
      </c>
      <c r="C400" s="515"/>
      <c r="D400" s="515"/>
      <c r="E400" s="515"/>
      <c r="F400" s="515"/>
      <c r="G400" s="515"/>
      <c r="H400" s="362" t="s">
        <v>223</v>
      </c>
      <c r="I400" s="537" t="s">
        <v>223</v>
      </c>
      <c r="J400" s="537"/>
      <c r="K400" s="537"/>
      <c r="L400" s="537"/>
      <c r="M400" s="516" t="s">
        <v>1054</v>
      </c>
      <c r="N400" s="516"/>
      <c r="O400" s="364"/>
      <c r="P400" s="363">
        <v>0</v>
      </c>
      <c r="Q400" s="538">
        <v>0</v>
      </c>
      <c r="R400" s="538"/>
      <c r="S400" s="538"/>
    </row>
    <row r="401" spans="2:19" ht="15" customHeight="1" x14ac:dyDescent="0.25">
      <c r="B401" s="515" t="s">
        <v>934</v>
      </c>
      <c r="C401" s="515"/>
      <c r="D401" s="515"/>
      <c r="E401" s="515"/>
      <c r="F401" s="515"/>
      <c r="G401" s="515"/>
      <c r="H401" s="362" t="s">
        <v>223</v>
      </c>
      <c r="I401" s="537" t="s">
        <v>223</v>
      </c>
      <c r="J401" s="537"/>
      <c r="K401" s="537"/>
      <c r="L401" s="537"/>
      <c r="M401" s="516" t="s">
        <v>1054</v>
      </c>
      <c r="N401" s="516"/>
      <c r="O401" s="362" t="s">
        <v>935</v>
      </c>
      <c r="P401" s="363">
        <v>0</v>
      </c>
      <c r="Q401" s="538">
        <v>0</v>
      </c>
      <c r="R401" s="538"/>
      <c r="S401" s="538"/>
    </row>
    <row r="402" spans="2:19" ht="15" customHeight="1" x14ac:dyDescent="0.25">
      <c r="B402" s="515" t="s">
        <v>259</v>
      </c>
      <c r="C402" s="515"/>
      <c r="D402" s="515"/>
      <c r="E402" s="515"/>
      <c r="F402" s="515"/>
      <c r="G402" s="515"/>
      <c r="H402" s="362" t="s">
        <v>223</v>
      </c>
      <c r="I402" s="537" t="s">
        <v>234</v>
      </c>
      <c r="J402" s="537"/>
      <c r="K402" s="537"/>
      <c r="L402" s="537"/>
      <c r="M402" s="516"/>
      <c r="N402" s="516"/>
      <c r="O402" s="362"/>
      <c r="P402" s="363">
        <v>5642681.6100000003</v>
      </c>
      <c r="Q402" s="538">
        <v>5845345.79</v>
      </c>
      <c r="R402" s="538"/>
      <c r="S402" s="538"/>
    </row>
    <row r="403" spans="2:19" ht="23.25" customHeight="1" x14ac:dyDescent="0.25">
      <c r="B403" s="515" t="s">
        <v>833</v>
      </c>
      <c r="C403" s="515"/>
      <c r="D403" s="515"/>
      <c r="E403" s="515"/>
      <c r="F403" s="515"/>
      <c r="G403" s="515"/>
      <c r="H403" s="362" t="s">
        <v>223</v>
      </c>
      <c r="I403" s="537" t="s">
        <v>234</v>
      </c>
      <c r="J403" s="537"/>
      <c r="K403" s="537"/>
      <c r="L403" s="537"/>
      <c r="M403" s="516" t="s">
        <v>834</v>
      </c>
      <c r="N403" s="516"/>
      <c r="O403" s="362"/>
      <c r="P403" s="363">
        <v>5636604.8099999996</v>
      </c>
      <c r="Q403" s="538">
        <v>5839268.9900000002</v>
      </c>
      <c r="R403" s="538"/>
      <c r="S403" s="538"/>
    </row>
    <row r="404" spans="2:19" ht="23.25" customHeight="1" x14ac:dyDescent="0.25">
      <c r="B404" s="515" t="s">
        <v>843</v>
      </c>
      <c r="C404" s="515"/>
      <c r="D404" s="515"/>
      <c r="E404" s="515"/>
      <c r="F404" s="515"/>
      <c r="G404" s="515"/>
      <c r="H404" s="362" t="s">
        <v>223</v>
      </c>
      <c r="I404" s="537" t="s">
        <v>234</v>
      </c>
      <c r="J404" s="537"/>
      <c r="K404" s="537"/>
      <c r="L404" s="537"/>
      <c r="M404" s="516" t="s">
        <v>844</v>
      </c>
      <c r="N404" s="516"/>
      <c r="O404" s="362"/>
      <c r="P404" s="363">
        <v>5636604.8099999996</v>
      </c>
      <c r="Q404" s="538">
        <v>5839268.9900000002</v>
      </c>
      <c r="R404" s="538"/>
      <c r="S404" s="538"/>
    </row>
    <row r="405" spans="2:19" ht="90.75" customHeight="1" x14ac:dyDescent="0.25">
      <c r="B405" s="515" t="s">
        <v>740</v>
      </c>
      <c r="C405" s="515"/>
      <c r="D405" s="515"/>
      <c r="E405" s="515"/>
      <c r="F405" s="515"/>
      <c r="G405" s="515"/>
      <c r="H405" s="362" t="s">
        <v>223</v>
      </c>
      <c r="I405" s="537" t="s">
        <v>234</v>
      </c>
      <c r="J405" s="537"/>
      <c r="K405" s="537"/>
      <c r="L405" s="537"/>
      <c r="M405" s="516" t="s">
        <v>594</v>
      </c>
      <c r="N405" s="516"/>
      <c r="O405" s="364"/>
      <c r="P405" s="363">
        <v>1067930.6399999999</v>
      </c>
      <c r="Q405" s="538">
        <v>1110647.8600000001</v>
      </c>
      <c r="R405" s="538"/>
      <c r="S405" s="538"/>
    </row>
    <row r="406" spans="2:19" ht="23.25" customHeight="1" x14ac:dyDescent="0.25">
      <c r="B406" s="515" t="s">
        <v>828</v>
      </c>
      <c r="C406" s="515"/>
      <c r="D406" s="515"/>
      <c r="E406" s="515"/>
      <c r="F406" s="515"/>
      <c r="G406" s="515"/>
      <c r="H406" s="362" t="s">
        <v>223</v>
      </c>
      <c r="I406" s="537" t="s">
        <v>234</v>
      </c>
      <c r="J406" s="537"/>
      <c r="K406" s="537"/>
      <c r="L406" s="537"/>
      <c r="M406" s="516" t="s">
        <v>594</v>
      </c>
      <c r="N406" s="516"/>
      <c r="O406" s="362" t="s">
        <v>829</v>
      </c>
      <c r="P406" s="363">
        <v>1067930.6399999999</v>
      </c>
      <c r="Q406" s="538">
        <v>1110647.8600000001</v>
      </c>
      <c r="R406" s="538"/>
      <c r="S406" s="538"/>
    </row>
    <row r="407" spans="2:19" ht="90.75" customHeight="1" x14ac:dyDescent="0.25">
      <c r="B407" s="515" t="s">
        <v>595</v>
      </c>
      <c r="C407" s="515"/>
      <c r="D407" s="515"/>
      <c r="E407" s="515"/>
      <c r="F407" s="515"/>
      <c r="G407" s="515"/>
      <c r="H407" s="362" t="s">
        <v>223</v>
      </c>
      <c r="I407" s="537" t="s">
        <v>234</v>
      </c>
      <c r="J407" s="537"/>
      <c r="K407" s="537"/>
      <c r="L407" s="537"/>
      <c r="M407" s="516" t="s">
        <v>596</v>
      </c>
      <c r="N407" s="516"/>
      <c r="O407" s="364"/>
      <c r="P407" s="363">
        <v>4043674.17</v>
      </c>
      <c r="Q407" s="538">
        <v>4203621.13</v>
      </c>
      <c r="R407" s="538"/>
      <c r="S407" s="538"/>
    </row>
    <row r="408" spans="2:19" ht="23.25" customHeight="1" x14ac:dyDescent="0.25">
      <c r="B408" s="515" t="s">
        <v>828</v>
      </c>
      <c r="C408" s="515"/>
      <c r="D408" s="515"/>
      <c r="E408" s="515"/>
      <c r="F408" s="515"/>
      <c r="G408" s="515"/>
      <c r="H408" s="362" t="s">
        <v>223</v>
      </c>
      <c r="I408" s="537" t="s">
        <v>234</v>
      </c>
      <c r="J408" s="537"/>
      <c r="K408" s="537"/>
      <c r="L408" s="537"/>
      <c r="M408" s="516" t="s">
        <v>596</v>
      </c>
      <c r="N408" s="516"/>
      <c r="O408" s="362" t="s">
        <v>829</v>
      </c>
      <c r="P408" s="363">
        <v>3551194.17</v>
      </c>
      <c r="Q408" s="538">
        <v>3692641.93</v>
      </c>
      <c r="R408" s="538"/>
      <c r="S408" s="538"/>
    </row>
    <row r="409" spans="2:19" ht="34.5" customHeight="1" x14ac:dyDescent="0.25">
      <c r="B409" s="515" t="s">
        <v>830</v>
      </c>
      <c r="C409" s="515"/>
      <c r="D409" s="515"/>
      <c r="E409" s="515"/>
      <c r="F409" s="515"/>
      <c r="G409" s="515"/>
      <c r="H409" s="362" t="s">
        <v>223</v>
      </c>
      <c r="I409" s="537" t="s">
        <v>234</v>
      </c>
      <c r="J409" s="537"/>
      <c r="K409" s="537"/>
      <c r="L409" s="537"/>
      <c r="M409" s="516" t="s">
        <v>596</v>
      </c>
      <c r="N409" s="516"/>
      <c r="O409" s="362" t="s">
        <v>739</v>
      </c>
      <c r="P409" s="363">
        <v>465960</v>
      </c>
      <c r="Q409" s="538">
        <v>483398.40000000002</v>
      </c>
      <c r="R409" s="538"/>
      <c r="S409" s="538"/>
    </row>
    <row r="410" spans="2:19" ht="15" customHeight="1" x14ac:dyDescent="0.25">
      <c r="B410" s="515" t="s">
        <v>831</v>
      </c>
      <c r="C410" s="515"/>
      <c r="D410" s="515"/>
      <c r="E410" s="515"/>
      <c r="F410" s="515"/>
      <c r="G410" s="515"/>
      <c r="H410" s="362" t="s">
        <v>223</v>
      </c>
      <c r="I410" s="537" t="s">
        <v>234</v>
      </c>
      <c r="J410" s="537"/>
      <c r="K410" s="537"/>
      <c r="L410" s="537"/>
      <c r="M410" s="516" t="s">
        <v>596</v>
      </c>
      <c r="N410" s="516"/>
      <c r="O410" s="362" t="s">
        <v>822</v>
      </c>
      <c r="P410" s="363">
        <v>26520</v>
      </c>
      <c r="Q410" s="538">
        <v>27580.799999999999</v>
      </c>
      <c r="R410" s="538"/>
      <c r="S410" s="538"/>
    </row>
    <row r="411" spans="2:19" ht="79.5" customHeight="1" x14ac:dyDescent="0.25">
      <c r="B411" s="515" t="s">
        <v>987</v>
      </c>
      <c r="C411" s="515"/>
      <c r="D411" s="515"/>
      <c r="E411" s="515"/>
      <c r="F411" s="515"/>
      <c r="G411" s="515"/>
      <c r="H411" s="362" t="s">
        <v>223</v>
      </c>
      <c r="I411" s="537" t="s">
        <v>234</v>
      </c>
      <c r="J411" s="537"/>
      <c r="K411" s="537"/>
      <c r="L411" s="537"/>
      <c r="M411" s="516" t="s">
        <v>597</v>
      </c>
      <c r="N411" s="516"/>
      <c r="O411" s="364"/>
      <c r="P411" s="363">
        <v>70000</v>
      </c>
      <c r="Q411" s="538">
        <v>70000</v>
      </c>
      <c r="R411" s="538"/>
      <c r="S411" s="538"/>
    </row>
    <row r="412" spans="2:19" ht="34.5" customHeight="1" x14ac:dyDescent="0.25">
      <c r="B412" s="515" t="s">
        <v>830</v>
      </c>
      <c r="C412" s="515"/>
      <c r="D412" s="515"/>
      <c r="E412" s="515"/>
      <c r="F412" s="515"/>
      <c r="G412" s="515"/>
      <c r="H412" s="362" t="s">
        <v>223</v>
      </c>
      <c r="I412" s="537" t="s">
        <v>234</v>
      </c>
      <c r="J412" s="537"/>
      <c r="K412" s="537"/>
      <c r="L412" s="537"/>
      <c r="M412" s="516" t="s">
        <v>597</v>
      </c>
      <c r="N412" s="516"/>
      <c r="O412" s="362" t="s">
        <v>739</v>
      </c>
      <c r="P412" s="363">
        <v>70000</v>
      </c>
      <c r="Q412" s="538">
        <v>70000</v>
      </c>
      <c r="R412" s="538"/>
      <c r="S412" s="538"/>
    </row>
    <row r="413" spans="2:19" ht="102" customHeight="1" x14ac:dyDescent="0.25">
      <c r="B413" s="515" t="s">
        <v>598</v>
      </c>
      <c r="C413" s="515"/>
      <c r="D413" s="515"/>
      <c r="E413" s="515"/>
      <c r="F413" s="515"/>
      <c r="G413" s="515"/>
      <c r="H413" s="362" t="s">
        <v>223</v>
      </c>
      <c r="I413" s="537" t="s">
        <v>234</v>
      </c>
      <c r="J413" s="537"/>
      <c r="K413" s="537"/>
      <c r="L413" s="537"/>
      <c r="M413" s="516" t="s">
        <v>599</v>
      </c>
      <c r="N413" s="516"/>
      <c r="O413" s="364"/>
      <c r="P413" s="363">
        <v>30000</v>
      </c>
      <c r="Q413" s="538">
        <v>30000</v>
      </c>
      <c r="R413" s="538"/>
      <c r="S413" s="538"/>
    </row>
    <row r="414" spans="2:19" ht="34.5" customHeight="1" x14ac:dyDescent="0.25">
      <c r="B414" s="515" t="s">
        <v>830</v>
      </c>
      <c r="C414" s="515"/>
      <c r="D414" s="515"/>
      <c r="E414" s="515"/>
      <c r="F414" s="515"/>
      <c r="G414" s="515"/>
      <c r="H414" s="362" t="s">
        <v>223</v>
      </c>
      <c r="I414" s="537" t="s">
        <v>234</v>
      </c>
      <c r="J414" s="537"/>
      <c r="K414" s="537"/>
      <c r="L414" s="537"/>
      <c r="M414" s="516" t="s">
        <v>599</v>
      </c>
      <c r="N414" s="516"/>
      <c r="O414" s="362" t="s">
        <v>739</v>
      </c>
      <c r="P414" s="363">
        <v>30000</v>
      </c>
      <c r="Q414" s="538">
        <v>30000</v>
      </c>
      <c r="R414" s="538"/>
      <c r="S414" s="538"/>
    </row>
    <row r="415" spans="2:19" ht="79.5" customHeight="1" x14ac:dyDescent="0.25">
      <c r="B415" s="515" t="s">
        <v>988</v>
      </c>
      <c r="C415" s="515"/>
      <c r="D415" s="515"/>
      <c r="E415" s="515"/>
      <c r="F415" s="515"/>
      <c r="G415" s="515"/>
      <c r="H415" s="362" t="s">
        <v>223</v>
      </c>
      <c r="I415" s="537" t="s">
        <v>234</v>
      </c>
      <c r="J415" s="537"/>
      <c r="K415" s="537"/>
      <c r="L415" s="537"/>
      <c r="M415" s="516" t="s">
        <v>989</v>
      </c>
      <c r="N415" s="516"/>
      <c r="O415" s="364"/>
      <c r="P415" s="363">
        <v>60000</v>
      </c>
      <c r="Q415" s="538">
        <v>60000</v>
      </c>
      <c r="R415" s="538"/>
      <c r="S415" s="538"/>
    </row>
    <row r="416" spans="2:19" ht="34.5" customHeight="1" x14ac:dyDescent="0.25">
      <c r="B416" s="515" t="s">
        <v>830</v>
      </c>
      <c r="C416" s="515"/>
      <c r="D416" s="515"/>
      <c r="E416" s="515"/>
      <c r="F416" s="515"/>
      <c r="G416" s="515"/>
      <c r="H416" s="362" t="s">
        <v>223</v>
      </c>
      <c r="I416" s="537" t="s">
        <v>234</v>
      </c>
      <c r="J416" s="537"/>
      <c r="K416" s="537"/>
      <c r="L416" s="537"/>
      <c r="M416" s="516" t="s">
        <v>989</v>
      </c>
      <c r="N416" s="516"/>
      <c r="O416" s="362" t="s">
        <v>739</v>
      </c>
      <c r="P416" s="363">
        <v>60000</v>
      </c>
      <c r="Q416" s="538">
        <v>60000</v>
      </c>
      <c r="R416" s="538"/>
      <c r="S416" s="538"/>
    </row>
    <row r="417" spans="2:19" ht="79.5" customHeight="1" x14ac:dyDescent="0.25">
      <c r="B417" s="515" t="s">
        <v>990</v>
      </c>
      <c r="C417" s="515"/>
      <c r="D417" s="515"/>
      <c r="E417" s="515"/>
      <c r="F417" s="515"/>
      <c r="G417" s="515"/>
      <c r="H417" s="362" t="s">
        <v>223</v>
      </c>
      <c r="I417" s="537" t="s">
        <v>234</v>
      </c>
      <c r="J417" s="537"/>
      <c r="K417" s="537"/>
      <c r="L417" s="537"/>
      <c r="M417" s="516" t="s">
        <v>600</v>
      </c>
      <c r="N417" s="516"/>
      <c r="O417" s="364"/>
      <c r="P417" s="363">
        <v>60000</v>
      </c>
      <c r="Q417" s="538">
        <v>60000</v>
      </c>
      <c r="R417" s="538"/>
      <c r="S417" s="538"/>
    </row>
    <row r="418" spans="2:19" ht="34.5" customHeight="1" x14ac:dyDescent="0.25">
      <c r="B418" s="515" t="s">
        <v>830</v>
      </c>
      <c r="C418" s="515"/>
      <c r="D418" s="515"/>
      <c r="E418" s="515"/>
      <c r="F418" s="515"/>
      <c r="G418" s="515"/>
      <c r="H418" s="362" t="s">
        <v>223</v>
      </c>
      <c r="I418" s="537" t="s">
        <v>234</v>
      </c>
      <c r="J418" s="537"/>
      <c r="K418" s="537"/>
      <c r="L418" s="537"/>
      <c r="M418" s="516" t="s">
        <v>600</v>
      </c>
      <c r="N418" s="516"/>
      <c r="O418" s="362" t="s">
        <v>739</v>
      </c>
      <c r="P418" s="363">
        <v>60000</v>
      </c>
      <c r="Q418" s="538">
        <v>60000</v>
      </c>
      <c r="R418" s="538"/>
      <c r="S418" s="538"/>
    </row>
    <row r="419" spans="2:19" ht="23.25" customHeight="1" x14ac:dyDescent="0.25">
      <c r="B419" s="515" t="s">
        <v>587</v>
      </c>
      <c r="C419" s="515"/>
      <c r="D419" s="515"/>
      <c r="E419" s="515"/>
      <c r="F419" s="515"/>
      <c r="G419" s="515"/>
      <c r="H419" s="362" t="s">
        <v>223</v>
      </c>
      <c r="I419" s="537" t="s">
        <v>234</v>
      </c>
      <c r="J419" s="537"/>
      <c r="K419" s="537"/>
      <c r="L419" s="537"/>
      <c r="M419" s="516" t="s">
        <v>588</v>
      </c>
      <c r="N419" s="516"/>
      <c r="O419" s="364"/>
      <c r="P419" s="363">
        <v>35000</v>
      </c>
      <c r="Q419" s="538">
        <v>35000</v>
      </c>
      <c r="R419" s="538"/>
      <c r="S419" s="538"/>
    </row>
    <row r="420" spans="2:19" ht="34.5" customHeight="1" x14ac:dyDescent="0.25">
      <c r="B420" s="515" t="s">
        <v>830</v>
      </c>
      <c r="C420" s="515"/>
      <c r="D420" s="515"/>
      <c r="E420" s="515"/>
      <c r="F420" s="515"/>
      <c r="G420" s="515"/>
      <c r="H420" s="362" t="s">
        <v>223</v>
      </c>
      <c r="I420" s="537" t="s">
        <v>234</v>
      </c>
      <c r="J420" s="537"/>
      <c r="K420" s="537"/>
      <c r="L420" s="537"/>
      <c r="M420" s="516" t="s">
        <v>588</v>
      </c>
      <c r="N420" s="516"/>
      <c r="O420" s="362" t="s">
        <v>739</v>
      </c>
      <c r="P420" s="363">
        <v>35000</v>
      </c>
      <c r="Q420" s="538">
        <v>35000</v>
      </c>
      <c r="R420" s="538"/>
      <c r="S420" s="538"/>
    </row>
    <row r="421" spans="2:19" ht="79.5" customHeight="1" x14ac:dyDescent="0.25">
      <c r="B421" s="515" t="s">
        <v>601</v>
      </c>
      <c r="C421" s="515"/>
      <c r="D421" s="515"/>
      <c r="E421" s="515"/>
      <c r="F421" s="515"/>
      <c r="G421" s="515"/>
      <c r="H421" s="362" t="s">
        <v>223</v>
      </c>
      <c r="I421" s="537" t="s">
        <v>234</v>
      </c>
      <c r="J421" s="537"/>
      <c r="K421" s="537"/>
      <c r="L421" s="537"/>
      <c r="M421" s="516" t="s">
        <v>602</v>
      </c>
      <c r="N421" s="516"/>
      <c r="O421" s="364"/>
      <c r="P421" s="363">
        <v>50000</v>
      </c>
      <c r="Q421" s="538">
        <v>50000</v>
      </c>
      <c r="R421" s="538"/>
      <c r="S421" s="538"/>
    </row>
    <row r="422" spans="2:19" ht="34.5" customHeight="1" x14ac:dyDescent="0.25">
      <c r="B422" s="515" t="s">
        <v>830</v>
      </c>
      <c r="C422" s="515"/>
      <c r="D422" s="515"/>
      <c r="E422" s="515"/>
      <c r="F422" s="515"/>
      <c r="G422" s="515"/>
      <c r="H422" s="362" t="s">
        <v>223</v>
      </c>
      <c r="I422" s="537" t="s">
        <v>234</v>
      </c>
      <c r="J422" s="537"/>
      <c r="K422" s="537"/>
      <c r="L422" s="537"/>
      <c r="M422" s="516" t="s">
        <v>602</v>
      </c>
      <c r="N422" s="516"/>
      <c r="O422" s="362" t="s">
        <v>739</v>
      </c>
      <c r="P422" s="363">
        <v>50000</v>
      </c>
      <c r="Q422" s="538">
        <v>50000</v>
      </c>
      <c r="R422" s="538"/>
      <c r="S422" s="538"/>
    </row>
    <row r="423" spans="2:19" ht="68.25" customHeight="1" x14ac:dyDescent="0.25">
      <c r="B423" s="515" t="s">
        <v>603</v>
      </c>
      <c r="C423" s="515"/>
      <c r="D423" s="515"/>
      <c r="E423" s="515"/>
      <c r="F423" s="515"/>
      <c r="G423" s="515"/>
      <c r="H423" s="362" t="s">
        <v>223</v>
      </c>
      <c r="I423" s="537" t="s">
        <v>234</v>
      </c>
      <c r="J423" s="537"/>
      <c r="K423" s="537"/>
      <c r="L423" s="537"/>
      <c r="M423" s="516" t="s">
        <v>604</v>
      </c>
      <c r="N423" s="516"/>
      <c r="O423" s="364"/>
      <c r="P423" s="363">
        <v>145000</v>
      </c>
      <c r="Q423" s="538">
        <v>145000</v>
      </c>
      <c r="R423" s="538"/>
      <c r="S423" s="538"/>
    </row>
    <row r="424" spans="2:19" ht="34.5" customHeight="1" x14ac:dyDescent="0.25">
      <c r="B424" s="515" t="s">
        <v>830</v>
      </c>
      <c r="C424" s="515"/>
      <c r="D424" s="515"/>
      <c r="E424" s="515"/>
      <c r="F424" s="515"/>
      <c r="G424" s="515"/>
      <c r="H424" s="362" t="s">
        <v>223</v>
      </c>
      <c r="I424" s="537" t="s">
        <v>234</v>
      </c>
      <c r="J424" s="537"/>
      <c r="K424" s="537"/>
      <c r="L424" s="537"/>
      <c r="M424" s="516" t="s">
        <v>604</v>
      </c>
      <c r="N424" s="516"/>
      <c r="O424" s="362" t="s">
        <v>739</v>
      </c>
      <c r="P424" s="363">
        <v>145000</v>
      </c>
      <c r="Q424" s="538">
        <v>145000</v>
      </c>
      <c r="R424" s="538"/>
      <c r="S424" s="538"/>
    </row>
    <row r="425" spans="2:19" ht="34.5" customHeight="1" x14ac:dyDescent="0.25">
      <c r="B425" s="515" t="s">
        <v>605</v>
      </c>
      <c r="C425" s="515"/>
      <c r="D425" s="515"/>
      <c r="E425" s="515"/>
      <c r="F425" s="515"/>
      <c r="G425" s="515"/>
      <c r="H425" s="362" t="s">
        <v>223</v>
      </c>
      <c r="I425" s="537" t="s">
        <v>234</v>
      </c>
      <c r="J425" s="537"/>
      <c r="K425" s="537"/>
      <c r="L425" s="537"/>
      <c r="M425" s="516" t="s">
        <v>606</v>
      </c>
      <c r="N425" s="516"/>
      <c r="O425" s="364"/>
      <c r="P425" s="363">
        <v>25000</v>
      </c>
      <c r="Q425" s="538">
        <v>25000</v>
      </c>
      <c r="R425" s="538"/>
      <c r="S425" s="538"/>
    </row>
    <row r="426" spans="2:19" ht="34.5" customHeight="1" x14ac:dyDescent="0.25">
      <c r="B426" s="515" t="s">
        <v>830</v>
      </c>
      <c r="C426" s="515"/>
      <c r="D426" s="515"/>
      <c r="E426" s="515"/>
      <c r="F426" s="515"/>
      <c r="G426" s="515"/>
      <c r="H426" s="362" t="s">
        <v>223</v>
      </c>
      <c r="I426" s="537" t="s">
        <v>234</v>
      </c>
      <c r="J426" s="537"/>
      <c r="K426" s="537"/>
      <c r="L426" s="537"/>
      <c r="M426" s="516" t="s">
        <v>606</v>
      </c>
      <c r="N426" s="516"/>
      <c r="O426" s="362" t="s">
        <v>739</v>
      </c>
      <c r="P426" s="363">
        <v>25000</v>
      </c>
      <c r="Q426" s="538">
        <v>25000</v>
      </c>
      <c r="R426" s="538"/>
      <c r="S426" s="538"/>
    </row>
    <row r="427" spans="2:19" ht="15" customHeight="1" x14ac:dyDescent="0.25">
      <c r="B427" s="515" t="s">
        <v>986</v>
      </c>
      <c r="C427" s="515"/>
      <c r="D427" s="515"/>
      <c r="E427" s="515"/>
      <c r="F427" s="515"/>
      <c r="G427" s="515"/>
      <c r="H427" s="362" t="s">
        <v>223</v>
      </c>
      <c r="I427" s="537" t="s">
        <v>234</v>
      </c>
      <c r="J427" s="537"/>
      <c r="K427" s="537"/>
      <c r="L427" s="537"/>
      <c r="M427" s="516" t="s">
        <v>986</v>
      </c>
      <c r="N427" s="516"/>
      <c r="O427" s="362"/>
      <c r="P427" s="363">
        <v>50000</v>
      </c>
      <c r="Q427" s="538">
        <v>50000</v>
      </c>
      <c r="R427" s="538"/>
      <c r="S427" s="538"/>
    </row>
    <row r="428" spans="2:19" ht="34.5" customHeight="1" x14ac:dyDescent="0.25">
      <c r="B428" s="515" t="s">
        <v>607</v>
      </c>
      <c r="C428" s="515"/>
      <c r="D428" s="515"/>
      <c r="E428" s="515"/>
      <c r="F428" s="515"/>
      <c r="G428" s="515"/>
      <c r="H428" s="362" t="s">
        <v>223</v>
      </c>
      <c r="I428" s="537" t="s">
        <v>234</v>
      </c>
      <c r="J428" s="537"/>
      <c r="K428" s="537"/>
      <c r="L428" s="537"/>
      <c r="M428" s="516" t="s">
        <v>608</v>
      </c>
      <c r="N428" s="516"/>
      <c r="O428" s="364"/>
      <c r="P428" s="363">
        <v>50000</v>
      </c>
      <c r="Q428" s="538">
        <v>50000</v>
      </c>
      <c r="R428" s="538"/>
      <c r="S428" s="538"/>
    </row>
    <row r="429" spans="2:19" ht="34.5" customHeight="1" x14ac:dyDescent="0.25">
      <c r="B429" s="515" t="s">
        <v>830</v>
      </c>
      <c r="C429" s="515"/>
      <c r="D429" s="515"/>
      <c r="E429" s="515"/>
      <c r="F429" s="515"/>
      <c r="G429" s="515"/>
      <c r="H429" s="362" t="s">
        <v>223</v>
      </c>
      <c r="I429" s="537" t="s">
        <v>234</v>
      </c>
      <c r="J429" s="537"/>
      <c r="K429" s="537"/>
      <c r="L429" s="537"/>
      <c r="M429" s="516" t="s">
        <v>608</v>
      </c>
      <c r="N429" s="516"/>
      <c r="O429" s="362" t="s">
        <v>739</v>
      </c>
      <c r="P429" s="363">
        <v>50000</v>
      </c>
      <c r="Q429" s="538">
        <v>50000</v>
      </c>
      <c r="R429" s="538"/>
      <c r="S429" s="538"/>
    </row>
    <row r="430" spans="2:19" ht="23.25" customHeight="1" x14ac:dyDescent="0.25">
      <c r="B430" s="515" t="s">
        <v>1055</v>
      </c>
      <c r="C430" s="515"/>
      <c r="D430" s="515"/>
      <c r="E430" s="515"/>
      <c r="F430" s="515"/>
      <c r="G430" s="515"/>
      <c r="H430" s="362" t="s">
        <v>223</v>
      </c>
      <c r="I430" s="537" t="s">
        <v>234</v>
      </c>
      <c r="J430" s="537"/>
      <c r="K430" s="537"/>
      <c r="L430" s="537"/>
      <c r="M430" s="516" t="s">
        <v>1056</v>
      </c>
      <c r="N430" s="516"/>
      <c r="O430" s="362"/>
      <c r="P430" s="363">
        <v>0</v>
      </c>
      <c r="Q430" s="538">
        <v>0</v>
      </c>
      <c r="R430" s="538"/>
      <c r="S430" s="538"/>
    </row>
    <row r="431" spans="2:19" ht="23.25" customHeight="1" x14ac:dyDescent="0.25">
      <c r="B431" s="515" t="s">
        <v>1057</v>
      </c>
      <c r="C431" s="515"/>
      <c r="D431" s="515"/>
      <c r="E431" s="515"/>
      <c r="F431" s="515"/>
      <c r="G431" s="515"/>
      <c r="H431" s="362" t="s">
        <v>223</v>
      </c>
      <c r="I431" s="537" t="s">
        <v>234</v>
      </c>
      <c r="J431" s="537"/>
      <c r="K431" s="537"/>
      <c r="L431" s="537"/>
      <c r="M431" s="516" t="s">
        <v>1058</v>
      </c>
      <c r="N431" s="516"/>
      <c r="O431" s="362"/>
      <c r="P431" s="363">
        <v>0</v>
      </c>
      <c r="Q431" s="538">
        <v>0</v>
      </c>
      <c r="R431" s="538"/>
      <c r="S431" s="538"/>
    </row>
    <row r="432" spans="2:19" ht="23.25" customHeight="1" x14ac:dyDescent="0.25">
      <c r="B432" s="515" t="s">
        <v>1057</v>
      </c>
      <c r="C432" s="515"/>
      <c r="D432" s="515"/>
      <c r="E432" s="515"/>
      <c r="F432" s="515"/>
      <c r="G432" s="515"/>
      <c r="H432" s="362" t="s">
        <v>223</v>
      </c>
      <c r="I432" s="537" t="s">
        <v>234</v>
      </c>
      <c r="J432" s="537"/>
      <c r="K432" s="537"/>
      <c r="L432" s="537"/>
      <c r="M432" s="516" t="s">
        <v>1059</v>
      </c>
      <c r="N432" s="516"/>
      <c r="O432" s="364"/>
      <c r="P432" s="363">
        <v>0</v>
      </c>
      <c r="Q432" s="538">
        <v>0</v>
      </c>
      <c r="R432" s="538"/>
      <c r="S432" s="538"/>
    </row>
    <row r="433" spans="2:19" ht="23.25" customHeight="1" x14ac:dyDescent="0.25">
      <c r="B433" s="515" t="s">
        <v>848</v>
      </c>
      <c r="C433" s="515"/>
      <c r="D433" s="515"/>
      <c r="E433" s="515"/>
      <c r="F433" s="515"/>
      <c r="G433" s="515"/>
      <c r="H433" s="362" t="s">
        <v>223</v>
      </c>
      <c r="I433" s="537" t="s">
        <v>234</v>
      </c>
      <c r="J433" s="537"/>
      <c r="K433" s="537"/>
      <c r="L433" s="537"/>
      <c r="M433" s="516" t="s">
        <v>1059</v>
      </c>
      <c r="N433" s="516"/>
      <c r="O433" s="362" t="s">
        <v>849</v>
      </c>
      <c r="P433" s="363">
        <v>0</v>
      </c>
      <c r="Q433" s="538">
        <v>0</v>
      </c>
      <c r="R433" s="538"/>
      <c r="S433" s="538"/>
    </row>
    <row r="434" spans="2:19" ht="15" customHeight="1" x14ac:dyDescent="0.25">
      <c r="B434" s="515" t="s">
        <v>839</v>
      </c>
      <c r="C434" s="515"/>
      <c r="D434" s="515"/>
      <c r="E434" s="515"/>
      <c r="F434" s="515"/>
      <c r="G434" s="515"/>
      <c r="H434" s="362" t="s">
        <v>223</v>
      </c>
      <c r="I434" s="537" t="s">
        <v>234</v>
      </c>
      <c r="J434" s="537"/>
      <c r="K434" s="537"/>
      <c r="L434" s="537"/>
      <c r="M434" s="516" t="s">
        <v>840</v>
      </c>
      <c r="N434" s="516"/>
      <c r="O434" s="362"/>
      <c r="P434" s="363">
        <v>6076.8</v>
      </c>
      <c r="Q434" s="538">
        <v>6076.8</v>
      </c>
      <c r="R434" s="538"/>
      <c r="S434" s="538"/>
    </row>
    <row r="435" spans="2:19" ht="23.25" customHeight="1" x14ac:dyDescent="0.25">
      <c r="B435" s="515" t="s">
        <v>841</v>
      </c>
      <c r="C435" s="515"/>
      <c r="D435" s="515"/>
      <c r="E435" s="515"/>
      <c r="F435" s="515"/>
      <c r="G435" s="515"/>
      <c r="H435" s="362" t="s">
        <v>223</v>
      </c>
      <c r="I435" s="537" t="s">
        <v>234</v>
      </c>
      <c r="J435" s="537"/>
      <c r="K435" s="537"/>
      <c r="L435" s="537"/>
      <c r="M435" s="516" t="s">
        <v>842</v>
      </c>
      <c r="N435" s="516"/>
      <c r="O435" s="362"/>
      <c r="P435" s="363">
        <v>6076.8</v>
      </c>
      <c r="Q435" s="538">
        <v>6076.8</v>
      </c>
      <c r="R435" s="538"/>
      <c r="S435" s="538"/>
    </row>
    <row r="436" spans="2:19" ht="45.75" customHeight="1" x14ac:dyDescent="0.25">
      <c r="B436" s="515" t="s">
        <v>682</v>
      </c>
      <c r="C436" s="515"/>
      <c r="D436" s="515"/>
      <c r="E436" s="515"/>
      <c r="F436" s="515"/>
      <c r="G436" s="515"/>
      <c r="H436" s="362" t="s">
        <v>223</v>
      </c>
      <c r="I436" s="537" t="s">
        <v>234</v>
      </c>
      <c r="J436" s="537"/>
      <c r="K436" s="537"/>
      <c r="L436" s="537"/>
      <c r="M436" s="516" t="s">
        <v>681</v>
      </c>
      <c r="N436" s="516"/>
      <c r="O436" s="364"/>
      <c r="P436" s="363">
        <v>6076.8</v>
      </c>
      <c r="Q436" s="538">
        <v>6076.8</v>
      </c>
      <c r="R436" s="538"/>
      <c r="S436" s="538"/>
    </row>
    <row r="437" spans="2:19" ht="23.25" customHeight="1" x14ac:dyDescent="0.25">
      <c r="B437" s="515" t="s">
        <v>828</v>
      </c>
      <c r="C437" s="515"/>
      <c r="D437" s="515"/>
      <c r="E437" s="515"/>
      <c r="F437" s="515"/>
      <c r="G437" s="515"/>
      <c r="H437" s="362" t="s">
        <v>223</v>
      </c>
      <c r="I437" s="537" t="s">
        <v>234</v>
      </c>
      <c r="J437" s="537"/>
      <c r="K437" s="537"/>
      <c r="L437" s="537"/>
      <c r="M437" s="516" t="s">
        <v>681</v>
      </c>
      <c r="N437" s="516"/>
      <c r="O437" s="362" t="s">
        <v>829</v>
      </c>
      <c r="P437" s="363">
        <v>6076.8</v>
      </c>
      <c r="Q437" s="538">
        <v>6076.8</v>
      </c>
      <c r="R437" s="538"/>
      <c r="S437" s="538"/>
    </row>
    <row r="438" spans="2:19" ht="15" customHeight="1" x14ac:dyDescent="0.25">
      <c r="B438" s="515" t="s">
        <v>260</v>
      </c>
      <c r="C438" s="515"/>
      <c r="D438" s="515"/>
      <c r="E438" s="515"/>
      <c r="F438" s="515"/>
      <c r="G438" s="515"/>
      <c r="H438" s="362" t="s">
        <v>240</v>
      </c>
      <c r="I438" s="516"/>
      <c r="J438" s="516"/>
      <c r="K438" s="516"/>
      <c r="L438" s="516"/>
      <c r="M438" s="516"/>
      <c r="N438" s="516"/>
      <c r="O438" s="362"/>
      <c r="P438" s="363">
        <v>64801171.030000001</v>
      </c>
      <c r="Q438" s="538">
        <v>64327586.159999996</v>
      </c>
      <c r="R438" s="538"/>
      <c r="S438" s="538"/>
    </row>
    <row r="439" spans="2:19" ht="15" customHeight="1" x14ac:dyDescent="0.25">
      <c r="B439" s="515" t="s">
        <v>261</v>
      </c>
      <c r="C439" s="515"/>
      <c r="D439" s="515"/>
      <c r="E439" s="515"/>
      <c r="F439" s="515"/>
      <c r="G439" s="515"/>
      <c r="H439" s="362" t="s">
        <v>240</v>
      </c>
      <c r="I439" s="537" t="s">
        <v>210</v>
      </c>
      <c r="J439" s="537"/>
      <c r="K439" s="537"/>
      <c r="L439" s="537"/>
      <c r="M439" s="516"/>
      <c r="N439" s="516"/>
      <c r="O439" s="362"/>
      <c r="P439" s="363">
        <v>61792740.030000001</v>
      </c>
      <c r="Q439" s="538">
        <v>61198818.159999996</v>
      </c>
      <c r="R439" s="538"/>
      <c r="S439" s="538"/>
    </row>
    <row r="440" spans="2:19" ht="23.25" customHeight="1" x14ac:dyDescent="0.25">
      <c r="B440" s="515" t="s">
        <v>833</v>
      </c>
      <c r="C440" s="515"/>
      <c r="D440" s="515"/>
      <c r="E440" s="515"/>
      <c r="F440" s="515"/>
      <c r="G440" s="515"/>
      <c r="H440" s="362" t="s">
        <v>240</v>
      </c>
      <c r="I440" s="537" t="s">
        <v>210</v>
      </c>
      <c r="J440" s="537"/>
      <c r="K440" s="537"/>
      <c r="L440" s="537"/>
      <c r="M440" s="516" t="s">
        <v>834</v>
      </c>
      <c r="N440" s="516"/>
      <c r="O440" s="362"/>
      <c r="P440" s="363">
        <v>3448504.3199999998</v>
      </c>
      <c r="Q440" s="538">
        <v>3586238.49</v>
      </c>
      <c r="R440" s="538"/>
      <c r="S440" s="538"/>
    </row>
    <row r="441" spans="2:19" ht="34.5" customHeight="1" x14ac:dyDescent="0.25">
      <c r="B441" s="515" t="s">
        <v>976</v>
      </c>
      <c r="C441" s="515"/>
      <c r="D441" s="515"/>
      <c r="E441" s="515"/>
      <c r="F441" s="515"/>
      <c r="G441" s="515"/>
      <c r="H441" s="362" t="s">
        <v>240</v>
      </c>
      <c r="I441" s="537" t="s">
        <v>210</v>
      </c>
      <c r="J441" s="537"/>
      <c r="K441" s="537"/>
      <c r="L441" s="537"/>
      <c r="M441" s="516" t="s">
        <v>977</v>
      </c>
      <c r="N441" s="516"/>
      <c r="O441" s="362"/>
      <c r="P441" s="363">
        <v>3448504.3199999998</v>
      </c>
      <c r="Q441" s="538">
        <v>3586238.49</v>
      </c>
      <c r="R441" s="538"/>
      <c r="S441" s="538"/>
    </row>
    <row r="442" spans="2:19" ht="68.25" customHeight="1" x14ac:dyDescent="0.25">
      <c r="B442" s="515" t="s">
        <v>581</v>
      </c>
      <c r="C442" s="515"/>
      <c r="D442" s="515"/>
      <c r="E442" s="515"/>
      <c r="F442" s="515"/>
      <c r="G442" s="515"/>
      <c r="H442" s="362" t="s">
        <v>240</v>
      </c>
      <c r="I442" s="537" t="s">
        <v>210</v>
      </c>
      <c r="J442" s="537"/>
      <c r="K442" s="537"/>
      <c r="L442" s="537"/>
      <c r="M442" s="516" t="s">
        <v>582</v>
      </c>
      <c r="N442" s="516"/>
      <c r="O442" s="364"/>
      <c r="P442" s="363">
        <v>3448504.3199999998</v>
      </c>
      <c r="Q442" s="538">
        <v>3586238.49</v>
      </c>
      <c r="R442" s="538"/>
      <c r="S442" s="538"/>
    </row>
    <row r="443" spans="2:19" ht="23.25" customHeight="1" x14ac:dyDescent="0.25">
      <c r="B443" s="515" t="s">
        <v>845</v>
      </c>
      <c r="C443" s="515"/>
      <c r="D443" s="515"/>
      <c r="E443" s="515"/>
      <c r="F443" s="515"/>
      <c r="G443" s="515"/>
      <c r="H443" s="362" t="s">
        <v>240</v>
      </c>
      <c r="I443" s="537" t="s">
        <v>210</v>
      </c>
      <c r="J443" s="537"/>
      <c r="K443" s="537"/>
      <c r="L443" s="537"/>
      <c r="M443" s="516" t="s">
        <v>582</v>
      </c>
      <c r="N443" s="516"/>
      <c r="O443" s="362" t="s">
        <v>846</v>
      </c>
      <c r="P443" s="363">
        <v>3344504.32</v>
      </c>
      <c r="Q443" s="538">
        <v>3478078.49</v>
      </c>
      <c r="R443" s="538"/>
      <c r="S443" s="538"/>
    </row>
    <row r="444" spans="2:19" ht="34.5" customHeight="1" x14ac:dyDescent="0.25">
      <c r="B444" s="515" t="s">
        <v>830</v>
      </c>
      <c r="C444" s="515"/>
      <c r="D444" s="515"/>
      <c r="E444" s="515"/>
      <c r="F444" s="515"/>
      <c r="G444" s="515"/>
      <c r="H444" s="362" t="s">
        <v>240</v>
      </c>
      <c r="I444" s="537" t="s">
        <v>210</v>
      </c>
      <c r="J444" s="537"/>
      <c r="K444" s="537"/>
      <c r="L444" s="537"/>
      <c r="M444" s="516" t="s">
        <v>582</v>
      </c>
      <c r="N444" s="516"/>
      <c r="O444" s="362" t="s">
        <v>739</v>
      </c>
      <c r="P444" s="363">
        <v>104000</v>
      </c>
      <c r="Q444" s="538">
        <v>108160</v>
      </c>
      <c r="R444" s="538"/>
      <c r="S444" s="538"/>
    </row>
    <row r="445" spans="2:19" ht="34.5" customHeight="1" x14ac:dyDescent="0.25">
      <c r="B445" s="515" t="s">
        <v>991</v>
      </c>
      <c r="C445" s="515"/>
      <c r="D445" s="515"/>
      <c r="E445" s="515"/>
      <c r="F445" s="515"/>
      <c r="G445" s="515"/>
      <c r="H445" s="362" t="s">
        <v>240</v>
      </c>
      <c r="I445" s="537" t="s">
        <v>210</v>
      </c>
      <c r="J445" s="537"/>
      <c r="K445" s="537"/>
      <c r="L445" s="537"/>
      <c r="M445" s="516" t="s">
        <v>992</v>
      </c>
      <c r="N445" s="516"/>
      <c r="O445" s="362"/>
      <c r="P445" s="363">
        <v>52966457.719999999</v>
      </c>
      <c r="Q445" s="538">
        <v>51913784.369999997</v>
      </c>
      <c r="R445" s="538"/>
      <c r="S445" s="538"/>
    </row>
    <row r="446" spans="2:19" ht="34.5" customHeight="1" x14ac:dyDescent="0.25">
      <c r="B446" s="515" t="s">
        <v>993</v>
      </c>
      <c r="C446" s="515"/>
      <c r="D446" s="515"/>
      <c r="E446" s="515"/>
      <c r="F446" s="515"/>
      <c r="G446" s="515"/>
      <c r="H446" s="362" t="s">
        <v>240</v>
      </c>
      <c r="I446" s="537" t="s">
        <v>210</v>
      </c>
      <c r="J446" s="537"/>
      <c r="K446" s="537"/>
      <c r="L446" s="537"/>
      <c r="M446" s="516" t="s">
        <v>994</v>
      </c>
      <c r="N446" s="516"/>
      <c r="O446" s="362"/>
      <c r="P446" s="363">
        <v>4750702.71</v>
      </c>
      <c r="Q446" s="538">
        <v>3716890.41</v>
      </c>
      <c r="R446" s="538"/>
      <c r="S446" s="538"/>
    </row>
    <row r="447" spans="2:19" ht="68.25" customHeight="1" x14ac:dyDescent="0.25">
      <c r="B447" s="515" t="s">
        <v>995</v>
      </c>
      <c r="C447" s="515"/>
      <c r="D447" s="515"/>
      <c r="E447" s="515"/>
      <c r="F447" s="515"/>
      <c r="G447" s="515"/>
      <c r="H447" s="362" t="s">
        <v>240</v>
      </c>
      <c r="I447" s="537" t="s">
        <v>210</v>
      </c>
      <c r="J447" s="537"/>
      <c r="K447" s="537"/>
      <c r="L447" s="537"/>
      <c r="M447" s="516" t="s">
        <v>611</v>
      </c>
      <c r="N447" s="516"/>
      <c r="O447" s="364"/>
      <c r="P447" s="363">
        <v>0</v>
      </c>
      <c r="Q447" s="538">
        <v>0</v>
      </c>
      <c r="R447" s="538"/>
      <c r="S447" s="538"/>
    </row>
    <row r="448" spans="2:19" ht="34.5" customHeight="1" x14ac:dyDescent="0.25">
      <c r="B448" s="515" t="s">
        <v>830</v>
      </c>
      <c r="C448" s="515"/>
      <c r="D448" s="515"/>
      <c r="E448" s="515"/>
      <c r="F448" s="515"/>
      <c r="G448" s="515"/>
      <c r="H448" s="362" t="s">
        <v>240</v>
      </c>
      <c r="I448" s="537" t="s">
        <v>210</v>
      </c>
      <c r="J448" s="537"/>
      <c r="K448" s="537"/>
      <c r="L448" s="537"/>
      <c r="M448" s="516" t="s">
        <v>611</v>
      </c>
      <c r="N448" s="516"/>
      <c r="O448" s="362" t="s">
        <v>739</v>
      </c>
      <c r="P448" s="363">
        <v>0</v>
      </c>
      <c r="Q448" s="538">
        <v>0</v>
      </c>
      <c r="R448" s="538"/>
      <c r="S448" s="538"/>
    </row>
    <row r="449" spans="2:19" ht="15" customHeight="1" x14ac:dyDescent="0.25">
      <c r="B449" s="515" t="s">
        <v>996</v>
      </c>
      <c r="C449" s="515"/>
      <c r="D449" s="515"/>
      <c r="E449" s="515"/>
      <c r="F449" s="515"/>
      <c r="G449" s="515"/>
      <c r="H449" s="362" t="s">
        <v>240</v>
      </c>
      <c r="I449" s="537" t="s">
        <v>210</v>
      </c>
      <c r="J449" s="537"/>
      <c r="K449" s="537"/>
      <c r="L449" s="537"/>
      <c r="M449" s="516" t="s">
        <v>611</v>
      </c>
      <c r="N449" s="516"/>
      <c r="O449" s="362" t="s">
        <v>997</v>
      </c>
      <c r="P449" s="363">
        <v>0</v>
      </c>
      <c r="Q449" s="538">
        <v>0</v>
      </c>
      <c r="R449" s="538"/>
      <c r="S449" s="538"/>
    </row>
    <row r="450" spans="2:19" ht="102" customHeight="1" x14ac:dyDescent="0.25">
      <c r="B450" s="515" t="s">
        <v>998</v>
      </c>
      <c r="C450" s="515"/>
      <c r="D450" s="515"/>
      <c r="E450" s="515"/>
      <c r="F450" s="515"/>
      <c r="G450" s="515"/>
      <c r="H450" s="362" t="s">
        <v>240</v>
      </c>
      <c r="I450" s="537" t="s">
        <v>210</v>
      </c>
      <c r="J450" s="537"/>
      <c r="K450" s="537"/>
      <c r="L450" s="537"/>
      <c r="M450" s="516" t="s">
        <v>612</v>
      </c>
      <c r="N450" s="516"/>
      <c r="O450" s="364"/>
      <c r="P450" s="363">
        <v>3395000</v>
      </c>
      <c r="Q450" s="538">
        <v>3495000</v>
      </c>
      <c r="R450" s="538"/>
      <c r="S450" s="538"/>
    </row>
    <row r="451" spans="2:19" ht="34.5" customHeight="1" x14ac:dyDescent="0.25">
      <c r="B451" s="515" t="s">
        <v>830</v>
      </c>
      <c r="C451" s="515"/>
      <c r="D451" s="515"/>
      <c r="E451" s="515"/>
      <c r="F451" s="515"/>
      <c r="G451" s="515"/>
      <c r="H451" s="362" t="s">
        <v>240</v>
      </c>
      <c r="I451" s="537" t="s">
        <v>210</v>
      </c>
      <c r="J451" s="537"/>
      <c r="K451" s="537"/>
      <c r="L451" s="537"/>
      <c r="M451" s="516" t="s">
        <v>612</v>
      </c>
      <c r="N451" s="516"/>
      <c r="O451" s="362" t="s">
        <v>739</v>
      </c>
      <c r="P451" s="363">
        <v>1825000</v>
      </c>
      <c r="Q451" s="538">
        <v>1825000</v>
      </c>
      <c r="R451" s="538"/>
      <c r="S451" s="538"/>
    </row>
    <row r="452" spans="2:19" ht="15" customHeight="1" x14ac:dyDescent="0.25">
      <c r="B452" s="515" t="s">
        <v>996</v>
      </c>
      <c r="C452" s="515"/>
      <c r="D452" s="515"/>
      <c r="E452" s="515"/>
      <c r="F452" s="515"/>
      <c r="G452" s="515"/>
      <c r="H452" s="362" t="s">
        <v>240</v>
      </c>
      <c r="I452" s="537" t="s">
        <v>210</v>
      </c>
      <c r="J452" s="537"/>
      <c r="K452" s="537"/>
      <c r="L452" s="537"/>
      <c r="M452" s="516" t="s">
        <v>612</v>
      </c>
      <c r="N452" s="516"/>
      <c r="O452" s="362" t="s">
        <v>997</v>
      </c>
      <c r="P452" s="363">
        <v>1570000</v>
      </c>
      <c r="Q452" s="538">
        <v>1670000</v>
      </c>
      <c r="R452" s="538"/>
      <c r="S452" s="538"/>
    </row>
    <row r="453" spans="2:19" ht="45.75" customHeight="1" x14ac:dyDescent="0.25">
      <c r="B453" s="515" t="s">
        <v>999</v>
      </c>
      <c r="C453" s="515"/>
      <c r="D453" s="515"/>
      <c r="E453" s="515"/>
      <c r="F453" s="515"/>
      <c r="G453" s="515"/>
      <c r="H453" s="362" t="s">
        <v>240</v>
      </c>
      <c r="I453" s="537" t="s">
        <v>210</v>
      </c>
      <c r="J453" s="537"/>
      <c r="K453" s="537"/>
      <c r="L453" s="537"/>
      <c r="M453" s="516" t="s">
        <v>759</v>
      </c>
      <c r="N453" s="516"/>
      <c r="O453" s="364"/>
      <c r="P453" s="363">
        <v>1136486.49</v>
      </c>
      <c r="Q453" s="538">
        <v>0</v>
      </c>
      <c r="R453" s="538"/>
      <c r="S453" s="538"/>
    </row>
    <row r="454" spans="2:19" ht="15" customHeight="1" x14ac:dyDescent="0.25">
      <c r="B454" s="515" t="s">
        <v>996</v>
      </c>
      <c r="C454" s="515"/>
      <c r="D454" s="515"/>
      <c r="E454" s="515"/>
      <c r="F454" s="515"/>
      <c r="G454" s="515"/>
      <c r="H454" s="362" t="s">
        <v>240</v>
      </c>
      <c r="I454" s="537" t="s">
        <v>210</v>
      </c>
      <c r="J454" s="537"/>
      <c r="K454" s="537"/>
      <c r="L454" s="537"/>
      <c r="M454" s="516" t="s">
        <v>759</v>
      </c>
      <c r="N454" s="516"/>
      <c r="O454" s="362" t="s">
        <v>997</v>
      </c>
      <c r="P454" s="363">
        <v>1136486.49</v>
      </c>
      <c r="Q454" s="538">
        <v>0</v>
      </c>
      <c r="R454" s="538"/>
      <c r="S454" s="538"/>
    </row>
    <row r="455" spans="2:19" ht="34.5" customHeight="1" x14ac:dyDescent="0.25">
      <c r="B455" s="515" t="s">
        <v>712</v>
      </c>
      <c r="C455" s="515"/>
      <c r="D455" s="515"/>
      <c r="E455" s="515"/>
      <c r="F455" s="515"/>
      <c r="G455" s="515"/>
      <c r="H455" s="362" t="s">
        <v>240</v>
      </c>
      <c r="I455" s="537" t="s">
        <v>210</v>
      </c>
      <c r="J455" s="537"/>
      <c r="K455" s="537"/>
      <c r="L455" s="537"/>
      <c r="M455" s="516" t="s">
        <v>1000</v>
      </c>
      <c r="N455" s="516"/>
      <c r="O455" s="364"/>
      <c r="P455" s="363">
        <v>219216.22</v>
      </c>
      <c r="Q455" s="538">
        <v>221890.41</v>
      </c>
      <c r="R455" s="538"/>
      <c r="S455" s="538"/>
    </row>
    <row r="456" spans="2:19" ht="34.5" customHeight="1" x14ac:dyDescent="0.25">
      <c r="B456" s="515" t="s">
        <v>830</v>
      </c>
      <c r="C456" s="515"/>
      <c r="D456" s="515"/>
      <c r="E456" s="515"/>
      <c r="F456" s="515"/>
      <c r="G456" s="515"/>
      <c r="H456" s="362" t="s">
        <v>240</v>
      </c>
      <c r="I456" s="537" t="s">
        <v>210</v>
      </c>
      <c r="J456" s="537"/>
      <c r="K456" s="537"/>
      <c r="L456" s="537"/>
      <c r="M456" s="516" t="s">
        <v>1000</v>
      </c>
      <c r="N456" s="516"/>
      <c r="O456" s="362" t="s">
        <v>739</v>
      </c>
      <c r="P456" s="363">
        <v>219216.22</v>
      </c>
      <c r="Q456" s="538">
        <v>221890.41</v>
      </c>
      <c r="R456" s="538"/>
      <c r="S456" s="538"/>
    </row>
    <row r="457" spans="2:19" ht="23.25" customHeight="1" x14ac:dyDescent="0.25">
      <c r="B457" s="515" t="s">
        <v>1001</v>
      </c>
      <c r="C457" s="515"/>
      <c r="D457" s="515"/>
      <c r="E457" s="515"/>
      <c r="F457" s="515"/>
      <c r="G457" s="515"/>
      <c r="H457" s="362" t="s">
        <v>240</v>
      </c>
      <c r="I457" s="537" t="s">
        <v>210</v>
      </c>
      <c r="J457" s="537"/>
      <c r="K457" s="537"/>
      <c r="L457" s="537"/>
      <c r="M457" s="516" t="s">
        <v>1002</v>
      </c>
      <c r="N457" s="516"/>
      <c r="O457" s="362"/>
      <c r="P457" s="363">
        <v>42160354.909999996</v>
      </c>
      <c r="Q457" s="538">
        <v>42160354.909999996</v>
      </c>
      <c r="R457" s="538"/>
      <c r="S457" s="538"/>
    </row>
    <row r="458" spans="2:19" ht="79.5" customHeight="1" x14ac:dyDescent="0.25">
      <c r="B458" s="515" t="s">
        <v>613</v>
      </c>
      <c r="C458" s="515"/>
      <c r="D458" s="515"/>
      <c r="E458" s="515"/>
      <c r="F458" s="515"/>
      <c r="G458" s="515"/>
      <c r="H458" s="362" t="s">
        <v>240</v>
      </c>
      <c r="I458" s="537" t="s">
        <v>210</v>
      </c>
      <c r="J458" s="537"/>
      <c r="K458" s="537"/>
      <c r="L458" s="537"/>
      <c r="M458" s="516" t="s">
        <v>614</v>
      </c>
      <c r="N458" s="516"/>
      <c r="O458" s="364"/>
      <c r="P458" s="363">
        <v>42160354.909999996</v>
      </c>
      <c r="Q458" s="538">
        <v>42160354.909999996</v>
      </c>
      <c r="R458" s="538"/>
      <c r="S458" s="538"/>
    </row>
    <row r="459" spans="2:19" ht="15" customHeight="1" x14ac:dyDescent="0.25">
      <c r="B459" s="515" t="s">
        <v>996</v>
      </c>
      <c r="C459" s="515"/>
      <c r="D459" s="515"/>
      <c r="E459" s="515"/>
      <c r="F459" s="515"/>
      <c r="G459" s="515"/>
      <c r="H459" s="362" t="s">
        <v>240</v>
      </c>
      <c r="I459" s="537" t="s">
        <v>210</v>
      </c>
      <c r="J459" s="537"/>
      <c r="K459" s="537"/>
      <c r="L459" s="537"/>
      <c r="M459" s="516" t="s">
        <v>614</v>
      </c>
      <c r="N459" s="516"/>
      <c r="O459" s="362" t="s">
        <v>997</v>
      </c>
      <c r="P459" s="363">
        <v>42160354.909999996</v>
      </c>
      <c r="Q459" s="538">
        <v>42160354.909999996</v>
      </c>
      <c r="R459" s="538"/>
      <c r="S459" s="538"/>
    </row>
    <row r="460" spans="2:19" ht="15" customHeight="1" x14ac:dyDescent="0.25">
      <c r="B460" s="515" t="s">
        <v>1003</v>
      </c>
      <c r="C460" s="515"/>
      <c r="D460" s="515"/>
      <c r="E460" s="515"/>
      <c r="F460" s="515"/>
      <c r="G460" s="515"/>
      <c r="H460" s="362" t="s">
        <v>240</v>
      </c>
      <c r="I460" s="537" t="s">
        <v>210</v>
      </c>
      <c r="J460" s="537"/>
      <c r="K460" s="537"/>
      <c r="L460" s="537"/>
      <c r="M460" s="516" t="s">
        <v>1003</v>
      </c>
      <c r="N460" s="516"/>
      <c r="O460" s="362"/>
      <c r="P460" s="363">
        <v>6055400.0999999996</v>
      </c>
      <c r="Q460" s="538">
        <v>6036539.0499999998</v>
      </c>
      <c r="R460" s="538"/>
      <c r="S460" s="538"/>
    </row>
    <row r="461" spans="2:19" ht="79.5" customHeight="1" x14ac:dyDescent="0.25">
      <c r="B461" s="515" t="s">
        <v>680</v>
      </c>
      <c r="C461" s="515"/>
      <c r="D461" s="515"/>
      <c r="E461" s="515"/>
      <c r="F461" s="515"/>
      <c r="G461" s="515"/>
      <c r="H461" s="362" t="s">
        <v>240</v>
      </c>
      <c r="I461" s="537" t="s">
        <v>210</v>
      </c>
      <c r="J461" s="537"/>
      <c r="K461" s="537"/>
      <c r="L461" s="537"/>
      <c r="M461" s="516" t="s">
        <v>615</v>
      </c>
      <c r="N461" s="516"/>
      <c r="O461" s="364"/>
      <c r="P461" s="363">
        <v>135408</v>
      </c>
      <c r="Q461" s="538">
        <v>140824.32000000001</v>
      </c>
      <c r="R461" s="538"/>
      <c r="S461" s="538"/>
    </row>
    <row r="462" spans="2:19" ht="23.25" customHeight="1" x14ac:dyDescent="0.25">
      <c r="B462" s="515" t="s">
        <v>845</v>
      </c>
      <c r="C462" s="515"/>
      <c r="D462" s="515"/>
      <c r="E462" s="515"/>
      <c r="F462" s="515"/>
      <c r="G462" s="515"/>
      <c r="H462" s="362" t="s">
        <v>240</v>
      </c>
      <c r="I462" s="537" t="s">
        <v>210</v>
      </c>
      <c r="J462" s="537"/>
      <c r="K462" s="537"/>
      <c r="L462" s="537"/>
      <c r="M462" s="516" t="s">
        <v>615</v>
      </c>
      <c r="N462" s="516"/>
      <c r="O462" s="362" t="s">
        <v>846</v>
      </c>
      <c r="P462" s="363">
        <v>135408</v>
      </c>
      <c r="Q462" s="538">
        <v>140824.32000000001</v>
      </c>
      <c r="R462" s="538"/>
      <c r="S462" s="538"/>
    </row>
    <row r="463" spans="2:19" ht="90.75" customHeight="1" x14ac:dyDescent="0.25">
      <c r="B463" s="515" t="s">
        <v>616</v>
      </c>
      <c r="C463" s="515"/>
      <c r="D463" s="515"/>
      <c r="E463" s="515"/>
      <c r="F463" s="515"/>
      <c r="G463" s="515"/>
      <c r="H463" s="362" t="s">
        <v>240</v>
      </c>
      <c r="I463" s="537" t="s">
        <v>210</v>
      </c>
      <c r="J463" s="537"/>
      <c r="K463" s="537"/>
      <c r="L463" s="537"/>
      <c r="M463" s="516" t="s">
        <v>617</v>
      </c>
      <c r="N463" s="516"/>
      <c r="O463" s="364"/>
      <c r="P463" s="363">
        <v>5734281.5999999996</v>
      </c>
      <c r="Q463" s="538">
        <v>5704432.8700000001</v>
      </c>
      <c r="R463" s="538"/>
      <c r="S463" s="538"/>
    </row>
    <row r="464" spans="2:19" ht="23.25" customHeight="1" x14ac:dyDescent="0.25">
      <c r="B464" s="515" t="s">
        <v>845</v>
      </c>
      <c r="C464" s="515"/>
      <c r="D464" s="515"/>
      <c r="E464" s="515"/>
      <c r="F464" s="515"/>
      <c r="G464" s="515"/>
      <c r="H464" s="362" t="s">
        <v>240</v>
      </c>
      <c r="I464" s="537" t="s">
        <v>210</v>
      </c>
      <c r="J464" s="537"/>
      <c r="K464" s="537"/>
      <c r="L464" s="537"/>
      <c r="M464" s="516" t="s">
        <v>617</v>
      </c>
      <c r="N464" s="516"/>
      <c r="O464" s="362" t="s">
        <v>846</v>
      </c>
      <c r="P464" s="363">
        <v>4068200</v>
      </c>
      <c r="Q464" s="538">
        <v>4069448</v>
      </c>
      <c r="R464" s="538"/>
      <c r="S464" s="538"/>
    </row>
    <row r="465" spans="2:19" ht="34.5" customHeight="1" x14ac:dyDescent="0.25">
      <c r="B465" s="515" t="s">
        <v>830</v>
      </c>
      <c r="C465" s="515"/>
      <c r="D465" s="515"/>
      <c r="E465" s="515"/>
      <c r="F465" s="515"/>
      <c r="G465" s="515"/>
      <c r="H465" s="362" t="s">
        <v>240</v>
      </c>
      <c r="I465" s="537" t="s">
        <v>210</v>
      </c>
      <c r="J465" s="537"/>
      <c r="K465" s="537"/>
      <c r="L465" s="537"/>
      <c r="M465" s="516" t="s">
        <v>617</v>
      </c>
      <c r="N465" s="516"/>
      <c r="O465" s="362" t="s">
        <v>739</v>
      </c>
      <c r="P465" s="363">
        <v>1562081.6</v>
      </c>
      <c r="Q465" s="538">
        <v>1526824.87</v>
      </c>
      <c r="R465" s="538"/>
      <c r="S465" s="538"/>
    </row>
    <row r="466" spans="2:19" ht="15" customHeight="1" x14ac:dyDescent="0.25">
      <c r="B466" s="515" t="s">
        <v>831</v>
      </c>
      <c r="C466" s="515"/>
      <c r="D466" s="515"/>
      <c r="E466" s="515"/>
      <c r="F466" s="515"/>
      <c r="G466" s="515"/>
      <c r="H466" s="362" t="s">
        <v>240</v>
      </c>
      <c r="I466" s="537" t="s">
        <v>210</v>
      </c>
      <c r="J466" s="537"/>
      <c r="K466" s="537"/>
      <c r="L466" s="537"/>
      <c r="M466" s="516" t="s">
        <v>617</v>
      </c>
      <c r="N466" s="516"/>
      <c r="O466" s="362" t="s">
        <v>822</v>
      </c>
      <c r="P466" s="363">
        <v>104000</v>
      </c>
      <c r="Q466" s="538">
        <v>108160</v>
      </c>
      <c r="R466" s="538"/>
      <c r="S466" s="538"/>
    </row>
    <row r="467" spans="2:19" ht="90.75" customHeight="1" x14ac:dyDescent="0.25">
      <c r="B467" s="515" t="s">
        <v>618</v>
      </c>
      <c r="C467" s="515"/>
      <c r="D467" s="515"/>
      <c r="E467" s="515"/>
      <c r="F467" s="515"/>
      <c r="G467" s="515"/>
      <c r="H467" s="362" t="s">
        <v>240</v>
      </c>
      <c r="I467" s="537" t="s">
        <v>210</v>
      </c>
      <c r="J467" s="537"/>
      <c r="K467" s="537"/>
      <c r="L467" s="537"/>
      <c r="M467" s="516" t="s">
        <v>619</v>
      </c>
      <c r="N467" s="516"/>
      <c r="O467" s="364"/>
      <c r="P467" s="363">
        <v>185710.5</v>
      </c>
      <c r="Q467" s="538">
        <v>191281.86</v>
      </c>
      <c r="R467" s="538"/>
      <c r="S467" s="538"/>
    </row>
    <row r="468" spans="2:19" ht="23.25" customHeight="1" x14ac:dyDescent="0.25">
      <c r="B468" s="515" t="s">
        <v>848</v>
      </c>
      <c r="C468" s="515"/>
      <c r="D468" s="515"/>
      <c r="E468" s="515"/>
      <c r="F468" s="515"/>
      <c r="G468" s="515"/>
      <c r="H468" s="362" t="s">
        <v>240</v>
      </c>
      <c r="I468" s="537" t="s">
        <v>210</v>
      </c>
      <c r="J468" s="537"/>
      <c r="K468" s="537"/>
      <c r="L468" s="537"/>
      <c r="M468" s="516" t="s">
        <v>619</v>
      </c>
      <c r="N468" s="516"/>
      <c r="O468" s="362" t="s">
        <v>849</v>
      </c>
      <c r="P468" s="363">
        <v>185710.5</v>
      </c>
      <c r="Q468" s="538">
        <v>191281.86</v>
      </c>
      <c r="R468" s="538"/>
      <c r="S468" s="538"/>
    </row>
    <row r="469" spans="2:19" ht="15" customHeight="1" x14ac:dyDescent="0.25">
      <c r="B469" s="515" t="s">
        <v>839</v>
      </c>
      <c r="C469" s="515"/>
      <c r="D469" s="515"/>
      <c r="E469" s="515"/>
      <c r="F469" s="515"/>
      <c r="G469" s="515"/>
      <c r="H469" s="362" t="s">
        <v>240</v>
      </c>
      <c r="I469" s="537" t="s">
        <v>210</v>
      </c>
      <c r="J469" s="537"/>
      <c r="K469" s="537"/>
      <c r="L469" s="537"/>
      <c r="M469" s="516" t="s">
        <v>840</v>
      </c>
      <c r="N469" s="516"/>
      <c r="O469" s="362"/>
      <c r="P469" s="363">
        <v>5377777.9900000002</v>
      </c>
      <c r="Q469" s="538">
        <v>5698795.2999999998</v>
      </c>
      <c r="R469" s="538"/>
      <c r="S469" s="538"/>
    </row>
    <row r="470" spans="2:19" ht="23.25" customHeight="1" x14ac:dyDescent="0.25">
      <c r="B470" s="515" t="s">
        <v>841</v>
      </c>
      <c r="C470" s="515"/>
      <c r="D470" s="515"/>
      <c r="E470" s="515"/>
      <c r="F470" s="515"/>
      <c r="G470" s="515"/>
      <c r="H470" s="362" t="s">
        <v>240</v>
      </c>
      <c r="I470" s="537" t="s">
        <v>210</v>
      </c>
      <c r="J470" s="537"/>
      <c r="K470" s="537"/>
      <c r="L470" s="537"/>
      <c r="M470" s="516" t="s">
        <v>842</v>
      </c>
      <c r="N470" s="516"/>
      <c r="O470" s="362"/>
      <c r="P470" s="363">
        <v>5377777.9900000002</v>
      </c>
      <c r="Q470" s="538">
        <v>5698795.2999999998</v>
      </c>
      <c r="R470" s="538"/>
      <c r="S470" s="538"/>
    </row>
    <row r="471" spans="2:19" ht="23.25" customHeight="1" x14ac:dyDescent="0.25">
      <c r="B471" s="515" t="s">
        <v>679</v>
      </c>
      <c r="C471" s="515"/>
      <c r="D471" s="515"/>
      <c r="E471" s="515"/>
      <c r="F471" s="515"/>
      <c r="G471" s="515"/>
      <c r="H471" s="362" t="s">
        <v>240</v>
      </c>
      <c r="I471" s="537" t="s">
        <v>210</v>
      </c>
      <c r="J471" s="537"/>
      <c r="K471" s="537"/>
      <c r="L471" s="537"/>
      <c r="M471" s="516" t="s">
        <v>678</v>
      </c>
      <c r="N471" s="516"/>
      <c r="O471" s="364"/>
      <c r="P471" s="363">
        <v>5377777.9900000002</v>
      </c>
      <c r="Q471" s="538">
        <v>5698795.2999999998</v>
      </c>
      <c r="R471" s="538"/>
      <c r="S471" s="538"/>
    </row>
    <row r="472" spans="2:19" ht="23.25" customHeight="1" x14ac:dyDescent="0.25">
      <c r="B472" s="515" t="s">
        <v>845</v>
      </c>
      <c r="C472" s="515"/>
      <c r="D472" s="515"/>
      <c r="E472" s="515"/>
      <c r="F472" s="515"/>
      <c r="G472" s="515"/>
      <c r="H472" s="362" t="s">
        <v>240</v>
      </c>
      <c r="I472" s="537" t="s">
        <v>210</v>
      </c>
      <c r="J472" s="537"/>
      <c r="K472" s="537"/>
      <c r="L472" s="537"/>
      <c r="M472" s="516" t="s">
        <v>678</v>
      </c>
      <c r="N472" s="516"/>
      <c r="O472" s="362" t="s">
        <v>846</v>
      </c>
      <c r="P472" s="363">
        <v>3226666.79</v>
      </c>
      <c r="Q472" s="538">
        <v>3419277.18</v>
      </c>
      <c r="R472" s="538"/>
      <c r="S472" s="538"/>
    </row>
    <row r="473" spans="2:19" ht="15" customHeight="1" x14ac:dyDescent="0.25">
      <c r="B473" s="515" t="s">
        <v>996</v>
      </c>
      <c r="C473" s="515"/>
      <c r="D473" s="515"/>
      <c r="E473" s="515"/>
      <c r="F473" s="515"/>
      <c r="G473" s="515"/>
      <c r="H473" s="362" t="s">
        <v>240</v>
      </c>
      <c r="I473" s="537" t="s">
        <v>210</v>
      </c>
      <c r="J473" s="537"/>
      <c r="K473" s="537"/>
      <c r="L473" s="537"/>
      <c r="M473" s="516" t="s">
        <v>678</v>
      </c>
      <c r="N473" s="516"/>
      <c r="O473" s="362" t="s">
        <v>997</v>
      </c>
      <c r="P473" s="363">
        <v>2151111.2000000002</v>
      </c>
      <c r="Q473" s="538">
        <v>2279518.12</v>
      </c>
      <c r="R473" s="538"/>
      <c r="S473" s="538"/>
    </row>
    <row r="474" spans="2:19" ht="23.25" customHeight="1" x14ac:dyDescent="0.25">
      <c r="B474" s="515" t="s">
        <v>262</v>
      </c>
      <c r="C474" s="515"/>
      <c r="D474" s="515"/>
      <c r="E474" s="515"/>
      <c r="F474" s="515"/>
      <c r="G474" s="515"/>
      <c r="H474" s="362" t="s">
        <v>240</v>
      </c>
      <c r="I474" s="537" t="s">
        <v>217</v>
      </c>
      <c r="J474" s="537"/>
      <c r="K474" s="537"/>
      <c r="L474" s="537"/>
      <c r="M474" s="516"/>
      <c r="N474" s="516"/>
      <c r="O474" s="362"/>
      <c r="P474" s="363">
        <v>3008431</v>
      </c>
      <c r="Q474" s="538">
        <v>3128768</v>
      </c>
      <c r="R474" s="538"/>
      <c r="S474" s="538"/>
    </row>
    <row r="475" spans="2:19" ht="15" customHeight="1" x14ac:dyDescent="0.25">
      <c r="B475" s="515" t="s">
        <v>839</v>
      </c>
      <c r="C475" s="515"/>
      <c r="D475" s="515"/>
      <c r="E475" s="515"/>
      <c r="F475" s="515"/>
      <c r="G475" s="515"/>
      <c r="H475" s="362" t="s">
        <v>240</v>
      </c>
      <c r="I475" s="537" t="s">
        <v>217</v>
      </c>
      <c r="J475" s="537"/>
      <c r="K475" s="537"/>
      <c r="L475" s="537"/>
      <c r="M475" s="516" t="s">
        <v>840</v>
      </c>
      <c r="N475" s="516"/>
      <c r="O475" s="362"/>
      <c r="P475" s="363">
        <v>3008431</v>
      </c>
      <c r="Q475" s="538">
        <v>3128768</v>
      </c>
      <c r="R475" s="538"/>
      <c r="S475" s="538"/>
    </row>
    <row r="476" spans="2:19" ht="23.25" customHeight="1" x14ac:dyDescent="0.25">
      <c r="B476" s="515" t="s">
        <v>841</v>
      </c>
      <c r="C476" s="515"/>
      <c r="D476" s="515"/>
      <c r="E476" s="515"/>
      <c r="F476" s="515"/>
      <c r="G476" s="515"/>
      <c r="H476" s="362" t="s">
        <v>240</v>
      </c>
      <c r="I476" s="537" t="s">
        <v>217</v>
      </c>
      <c r="J476" s="537"/>
      <c r="K476" s="537"/>
      <c r="L476" s="537"/>
      <c r="M476" s="516" t="s">
        <v>842</v>
      </c>
      <c r="N476" s="516"/>
      <c r="O476" s="362"/>
      <c r="P476" s="363">
        <v>3008431</v>
      </c>
      <c r="Q476" s="538">
        <v>3128768</v>
      </c>
      <c r="R476" s="538"/>
      <c r="S476" s="538"/>
    </row>
    <row r="477" spans="2:19" ht="23.25" customHeight="1" x14ac:dyDescent="0.25">
      <c r="B477" s="515" t="s">
        <v>516</v>
      </c>
      <c r="C477" s="515"/>
      <c r="D477" s="515"/>
      <c r="E477" s="515"/>
      <c r="F477" s="515"/>
      <c r="G477" s="515"/>
      <c r="H477" s="362" t="s">
        <v>240</v>
      </c>
      <c r="I477" s="537" t="s">
        <v>217</v>
      </c>
      <c r="J477" s="537"/>
      <c r="K477" s="537"/>
      <c r="L477" s="537"/>
      <c r="M477" s="516" t="s">
        <v>517</v>
      </c>
      <c r="N477" s="516"/>
      <c r="O477" s="364"/>
      <c r="P477" s="363">
        <v>3008431</v>
      </c>
      <c r="Q477" s="538">
        <v>3128768</v>
      </c>
      <c r="R477" s="538"/>
      <c r="S477" s="538"/>
    </row>
    <row r="478" spans="2:19" ht="23.25" customHeight="1" x14ac:dyDescent="0.25">
      <c r="B478" s="515" t="s">
        <v>828</v>
      </c>
      <c r="C478" s="515"/>
      <c r="D478" s="515"/>
      <c r="E478" s="515"/>
      <c r="F478" s="515"/>
      <c r="G478" s="515"/>
      <c r="H478" s="362" t="s">
        <v>240</v>
      </c>
      <c r="I478" s="537" t="s">
        <v>217</v>
      </c>
      <c r="J478" s="537"/>
      <c r="K478" s="537"/>
      <c r="L478" s="537"/>
      <c r="M478" s="516" t="s">
        <v>517</v>
      </c>
      <c r="N478" s="516"/>
      <c r="O478" s="362" t="s">
        <v>829</v>
      </c>
      <c r="P478" s="363">
        <v>3008431</v>
      </c>
      <c r="Q478" s="538">
        <v>3128768</v>
      </c>
      <c r="R478" s="538"/>
      <c r="S478" s="538"/>
    </row>
    <row r="479" spans="2:19" ht="15" customHeight="1" x14ac:dyDescent="0.25">
      <c r="B479" s="515" t="s">
        <v>269</v>
      </c>
      <c r="C479" s="515"/>
      <c r="D479" s="515"/>
      <c r="E479" s="515"/>
      <c r="F479" s="515"/>
      <c r="G479" s="515"/>
      <c r="H479" s="362" t="s">
        <v>243</v>
      </c>
      <c r="I479" s="516"/>
      <c r="J479" s="516"/>
      <c r="K479" s="516"/>
      <c r="L479" s="516"/>
      <c r="M479" s="516"/>
      <c r="N479" s="516"/>
      <c r="O479" s="362"/>
      <c r="P479" s="363">
        <v>10571856.779999999</v>
      </c>
      <c r="Q479" s="538">
        <v>8965834.75</v>
      </c>
      <c r="R479" s="538"/>
      <c r="S479" s="538"/>
    </row>
    <row r="480" spans="2:19" ht="15" customHeight="1" x14ac:dyDescent="0.25">
      <c r="B480" s="515" t="s">
        <v>270</v>
      </c>
      <c r="C480" s="515"/>
      <c r="D480" s="515"/>
      <c r="E480" s="515"/>
      <c r="F480" s="515"/>
      <c r="G480" s="515"/>
      <c r="H480" s="362" t="s">
        <v>243</v>
      </c>
      <c r="I480" s="537" t="s">
        <v>210</v>
      </c>
      <c r="J480" s="537"/>
      <c r="K480" s="537"/>
      <c r="L480" s="537"/>
      <c r="M480" s="516"/>
      <c r="N480" s="516"/>
      <c r="O480" s="362"/>
      <c r="P480" s="363">
        <v>1000000</v>
      </c>
      <c r="Q480" s="538">
        <v>1000000</v>
      </c>
      <c r="R480" s="538"/>
      <c r="S480" s="538"/>
    </row>
    <row r="481" spans="2:19" ht="15" customHeight="1" x14ac:dyDescent="0.25">
      <c r="B481" s="515" t="s">
        <v>839</v>
      </c>
      <c r="C481" s="515"/>
      <c r="D481" s="515"/>
      <c r="E481" s="515"/>
      <c r="F481" s="515"/>
      <c r="G481" s="515"/>
      <c r="H481" s="362" t="s">
        <v>243</v>
      </c>
      <c r="I481" s="537" t="s">
        <v>210</v>
      </c>
      <c r="J481" s="537"/>
      <c r="K481" s="537"/>
      <c r="L481" s="537"/>
      <c r="M481" s="516" t="s">
        <v>840</v>
      </c>
      <c r="N481" s="516"/>
      <c r="O481" s="362"/>
      <c r="P481" s="363">
        <v>1000000</v>
      </c>
      <c r="Q481" s="538">
        <v>1000000</v>
      </c>
      <c r="R481" s="538"/>
      <c r="S481" s="538"/>
    </row>
    <row r="482" spans="2:19" ht="23.25" customHeight="1" x14ac:dyDescent="0.25">
      <c r="B482" s="515" t="s">
        <v>841</v>
      </c>
      <c r="C482" s="515"/>
      <c r="D482" s="515"/>
      <c r="E482" s="515"/>
      <c r="F482" s="515"/>
      <c r="G482" s="515"/>
      <c r="H482" s="362" t="s">
        <v>243</v>
      </c>
      <c r="I482" s="537" t="s">
        <v>210</v>
      </c>
      <c r="J482" s="537"/>
      <c r="K482" s="537"/>
      <c r="L482" s="537"/>
      <c r="M482" s="516" t="s">
        <v>842</v>
      </c>
      <c r="N482" s="516"/>
      <c r="O482" s="362"/>
      <c r="P482" s="363">
        <v>1000000</v>
      </c>
      <c r="Q482" s="538">
        <v>1000000</v>
      </c>
      <c r="R482" s="538"/>
      <c r="S482" s="538"/>
    </row>
    <row r="483" spans="2:19" ht="23.25" customHeight="1" x14ac:dyDescent="0.25">
      <c r="B483" s="515" t="s">
        <v>510</v>
      </c>
      <c r="C483" s="515"/>
      <c r="D483" s="515"/>
      <c r="E483" s="515"/>
      <c r="F483" s="515"/>
      <c r="G483" s="515"/>
      <c r="H483" s="362" t="s">
        <v>243</v>
      </c>
      <c r="I483" s="537" t="s">
        <v>210</v>
      </c>
      <c r="J483" s="537"/>
      <c r="K483" s="537"/>
      <c r="L483" s="537"/>
      <c r="M483" s="516" t="s">
        <v>511</v>
      </c>
      <c r="N483" s="516"/>
      <c r="O483" s="364"/>
      <c r="P483" s="363">
        <v>1000000</v>
      </c>
      <c r="Q483" s="538">
        <v>1000000</v>
      </c>
      <c r="R483" s="538"/>
      <c r="S483" s="538"/>
    </row>
    <row r="484" spans="2:19" ht="23.25" customHeight="1" x14ac:dyDescent="0.25">
      <c r="B484" s="515" t="s">
        <v>848</v>
      </c>
      <c r="C484" s="515"/>
      <c r="D484" s="515"/>
      <c r="E484" s="515"/>
      <c r="F484" s="515"/>
      <c r="G484" s="515"/>
      <c r="H484" s="362" t="s">
        <v>243</v>
      </c>
      <c r="I484" s="537" t="s">
        <v>210</v>
      </c>
      <c r="J484" s="537"/>
      <c r="K484" s="537"/>
      <c r="L484" s="537"/>
      <c r="M484" s="516" t="s">
        <v>511</v>
      </c>
      <c r="N484" s="516"/>
      <c r="O484" s="362" t="s">
        <v>849</v>
      </c>
      <c r="P484" s="363">
        <v>1000000</v>
      </c>
      <c r="Q484" s="538">
        <v>1000000</v>
      </c>
      <c r="R484" s="538"/>
      <c r="S484" s="538"/>
    </row>
    <row r="485" spans="2:19" ht="15" customHeight="1" x14ac:dyDescent="0.25">
      <c r="B485" s="515" t="s">
        <v>271</v>
      </c>
      <c r="C485" s="515"/>
      <c r="D485" s="515"/>
      <c r="E485" s="515"/>
      <c r="F485" s="515"/>
      <c r="G485" s="515"/>
      <c r="H485" s="362" t="s">
        <v>243</v>
      </c>
      <c r="I485" s="537" t="s">
        <v>215</v>
      </c>
      <c r="J485" s="537"/>
      <c r="K485" s="537"/>
      <c r="L485" s="537"/>
      <c r="M485" s="516"/>
      <c r="N485" s="516"/>
      <c r="O485" s="362"/>
      <c r="P485" s="363">
        <v>1613610</v>
      </c>
      <c r="Q485" s="538">
        <v>0</v>
      </c>
      <c r="R485" s="538"/>
      <c r="S485" s="538"/>
    </row>
    <row r="486" spans="2:19" ht="15" customHeight="1" x14ac:dyDescent="0.25">
      <c r="B486" s="515" t="s">
        <v>839</v>
      </c>
      <c r="C486" s="515"/>
      <c r="D486" s="515"/>
      <c r="E486" s="515"/>
      <c r="F486" s="515"/>
      <c r="G486" s="515"/>
      <c r="H486" s="362" t="s">
        <v>243</v>
      </c>
      <c r="I486" s="537" t="s">
        <v>215</v>
      </c>
      <c r="J486" s="537"/>
      <c r="K486" s="537"/>
      <c r="L486" s="537"/>
      <c r="M486" s="516" t="s">
        <v>840</v>
      </c>
      <c r="N486" s="516"/>
      <c r="O486" s="362"/>
      <c r="P486" s="363">
        <v>1613610</v>
      </c>
      <c r="Q486" s="538">
        <v>0</v>
      </c>
      <c r="R486" s="538"/>
      <c r="S486" s="538"/>
    </row>
    <row r="487" spans="2:19" ht="23.25" customHeight="1" x14ac:dyDescent="0.25">
      <c r="B487" s="515" t="s">
        <v>841</v>
      </c>
      <c r="C487" s="515"/>
      <c r="D487" s="515"/>
      <c r="E487" s="515"/>
      <c r="F487" s="515"/>
      <c r="G487" s="515"/>
      <c r="H487" s="362" t="s">
        <v>243</v>
      </c>
      <c r="I487" s="537" t="s">
        <v>215</v>
      </c>
      <c r="J487" s="537"/>
      <c r="K487" s="537"/>
      <c r="L487" s="537"/>
      <c r="M487" s="516" t="s">
        <v>842</v>
      </c>
      <c r="N487" s="516"/>
      <c r="O487" s="362"/>
      <c r="P487" s="363">
        <v>1613610</v>
      </c>
      <c r="Q487" s="538">
        <v>0</v>
      </c>
      <c r="R487" s="538"/>
      <c r="S487" s="538"/>
    </row>
    <row r="488" spans="2:19" ht="23.25" customHeight="1" x14ac:dyDescent="0.25">
      <c r="B488" s="515" t="s">
        <v>1004</v>
      </c>
      <c r="C488" s="515"/>
      <c r="D488" s="515"/>
      <c r="E488" s="515"/>
      <c r="F488" s="515"/>
      <c r="G488" s="515"/>
      <c r="H488" s="362" t="s">
        <v>243</v>
      </c>
      <c r="I488" s="537" t="s">
        <v>215</v>
      </c>
      <c r="J488" s="537"/>
      <c r="K488" s="537"/>
      <c r="L488" s="537"/>
      <c r="M488" s="516" t="s">
        <v>749</v>
      </c>
      <c r="N488" s="516"/>
      <c r="O488" s="364"/>
      <c r="P488" s="363">
        <v>1613610</v>
      </c>
      <c r="Q488" s="538">
        <v>0</v>
      </c>
      <c r="R488" s="538"/>
      <c r="S488" s="538"/>
    </row>
    <row r="489" spans="2:19" ht="23.25" customHeight="1" x14ac:dyDescent="0.25">
      <c r="B489" s="515" t="s">
        <v>848</v>
      </c>
      <c r="C489" s="515"/>
      <c r="D489" s="515"/>
      <c r="E489" s="515"/>
      <c r="F489" s="515"/>
      <c r="G489" s="515"/>
      <c r="H489" s="362" t="s">
        <v>243</v>
      </c>
      <c r="I489" s="537" t="s">
        <v>215</v>
      </c>
      <c r="J489" s="537"/>
      <c r="K489" s="537"/>
      <c r="L489" s="537"/>
      <c r="M489" s="516" t="s">
        <v>749</v>
      </c>
      <c r="N489" s="516"/>
      <c r="O489" s="362" t="s">
        <v>849</v>
      </c>
      <c r="P489" s="363">
        <v>1613610</v>
      </c>
      <c r="Q489" s="538">
        <v>0</v>
      </c>
      <c r="R489" s="538"/>
      <c r="S489" s="538"/>
    </row>
    <row r="490" spans="2:19" ht="15" customHeight="1" x14ac:dyDescent="0.25">
      <c r="B490" s="515" t="s">
        <v>272</v>
      </c>
      <c r="C490" s="515"/>
      <c r="D490" s="515"/>
      <c r="E490" s="515"/>
      <c r="F490" s="515"/>
      <c r="G490" s="515"/>
      <c r="H490" s="362" t="s">
        <v>243</v>
      </c>
      <c r="I490" s="537" t="s">
        <v>217</v>
      </c>
      <c r="J490" s="537"/>
      <c r="K490" s="537"/>
      <c r="L490" s="537"/>
      <c r="M490" s="516"/>
      <c r="N490" s="516"/>
      <c r="O490" s="362"/>
      <c r="P490" s="363">
        <v>7258246.7800000003</v>
      </c>
      <c r="Q490" s="538">
        <v>7265834.75</v>
      </c>
      <c r="R490" s="538"/>
      <c r="S490" s="538"/>
    </row>
    <row r="491" spans="2:19" ht="23.25" customHeight="1" x14ac:dyDescent="0.25">
      <c r="B491" s="515" t="s">
        <v>833</v>
      </c>
      <c r="C491" s="515"/>
      <c r="D491" s="515"/>
      <c r="E491" s="515"/>
      <c r="F491" s="515"/>
      <c r="G491" s="515"/>
      <c r="H491" s="362" t="s">
        <v>243</v>
      </c>
      <c r="I491" s="537" t="s">
        <v>217</v>
      </c>
      <c r="J491" s="537"/>
      <c r="K491" s="537"/>
      <c r="L491" s="537"/>
      <c r="M491" s="516" t="s">
        <v>834</v>
      </c>
      <c r="N491" s="516"/>
      <c r="O491" s="362"/>
      <c r="P491" s="363">
        <v>3386183.02</v>
      </c>
      <c r="Q491" s="538">
        <v>3387572.8</v>
      </c>
      <c r="R491" s="538"/>
      <c r="S491" s="538"/>
    </row>
    <row r="492" spans="2:19" ht="34.5" customHeight="1" x14ac:dyDescent="0.25">
      <c r="B492" s="515" t="s">
        <v>950</v>
      </c>
      <c r="C492" s="515"/>
      <c r="D492" s="515"/>
      <c r="E492" s="515"/>
      <c r="F492" s="515"/>
      <c r="G492" s="515"/>
      <c r="H492" s="362" t="s">
        <v>243</v>
      </c>
      <c r="I492" s="537" t="s">
        <v>217</v>
      </c>
      <c r="J492" s="537"/>
      <c r="K492" s="537"/>
      <c r="L492" s="537"/>
      <c r="M492" s="516" t="s">
        <v>951</v>
      </c>
      <c r="N492" s="516"/>
      <c r="O492" s="362"/>
      <c r="P492" s="363">
        <v>2255464.7599999998</v>
      </c>
      <c r="Q492" s="538">
        <v>2255464.7599999998</v>
      </c>
      <c r="R492" s="538"/>
      <c r="S492" s="538"/>
    </row>
    <row r="493" spans="2:19" ht="135.75" customHeight="1" x14ac:dyDescent="0.25">
      <c r="B493" s="515" t="s">
        <v>1005</v>
      </c>
      <c r="C493" s="515"/>
      <c r="D493" s="515"/>
      <c r="E493" s="515"/>
      <c r="F493" s="515"/>
      <c r="G493" s="515"/>
      <c r="H493" s="362" t="s">
        <v>243</v>
      </c>
      <c r="I493" s="537" t="s">
        <v>217</v>
      </c>
      <c r="J493" s="537"/>
      <c r="K493" s="537"/>
      <c r="L493" s="537"/>
      <c r="M493" s="516" t="s">
        <v>621</v>
      </c>
      <c r="N493" s="516"/>
      <c r="O493" s="364"/>
      <c r="P493" s="363">
        <v>2255464.7599999998</v>
      </c>
      <c r="Q493" s="538">
        <v>2255464.7599999998</v>
      </c>
      <c r="R493" s="538"/>
      <c r="S493" s="538"/>
    </row>
    <row r="494" spans="2:19" ht="23.25" customHeight="1" x14ac:dyDescent="0.25">
      <c r="B494" s="515" t="s">
        <v>848</v>
      </c>
      <c r="C494" s="515"/>
      <c r="D494" s="515"/>
      <c r="E494" s="515"/>
      <c r="F494" s="515"/>
      <c r="G494" s="515"/>
      <c r="H494" s="362" t="s">
        <v>243</v>
      </c>
      <c r="I494" s="537" t="s">
        <v>217</v>
      </c>
      <c r="J494" s="537"/>
      <c r="K494" s="537"/>
      <c r="L494" s="537"/>
      <c r="M494" s="516" t="s">
        <v>621</v>
      </c>
      <c r="N494" s="516"/>
      <c r="O494" s="362" t="s">
        <v>849</v>
      </c>
      <c r="P494" s="363">
        <v>2255464.7599999998</v>
      </c>
      <c r="Q494" s="538">
        <v>2255464.7599999998</v>
      </c>
      <c r="R494" s="538"/>
      <c r="S494" s="538"/>
    </row>
    <row r="495" spans="2:19" ht="23.25" customHeight="1" x14ac:dyDescent="0.25">
      <c r="B495" s="515" t="s">
        <v>835</v>
      </c>
      <c r="C495" s="515"/>
      <c r="D495" s="515"/>
      <c r="E495" s="515"/>
      <c r="F495" s="515"/>
      <c r="G495" s="515"/>
      <c r="H495" s="362" t="s">
        <v>243</v>
      </c>
      <c r="I495" s="537" t="s">
        <v>217</v>
      </c>
      <c r="J495" s="537"/>
      <c r="K495" s="537"/>
      <c r="L495" s="537"/>
      <c r="M495" s="516" t="s">
        <v>836</v>
      </c>
      <c r="N495" s="516"/>
      <c r="O495" s="362"/>
      <c r="P495" s="363">
        <v>1130718.26</v>
      </c>
      <c r="Q495" s="538">
        <v>1132108.04</v>
      </c>
      <c r="R495" s="538"/>
      <c r="S495" s="538"/>
    </row>
    <row r="496" spans="2:19" ht="102" customHeight="1" x14ac:dyDescent="0.25">
      <c r="B496" s="515" t="s">
        <v>506</v>
      </c>
      <c r="C496" s="515"/>
      <c r="D496" s="515"/>
      <c r="E496" s="515"/>
      <c r="F496" s="515"/>
      <c r="G496" s="515"/>
      <c r="H496" s="362" t="s">
        <v>243</v>
      </c>
      <c r="I496" s="537" t="s">
        <v>217</v>
      </c>
      <c r="J496" s="537"/>
      <c r="K496" s="537"/>
      <c r="L496" s="537"/>
      <c r="M496" s="516" t="s">
        <v>507</v>
      </c>
      <c r="N496" s="516"/>
      <c r="O496" s="364"/>
      <c r="P496" s="363">
        <v>32200</v>
      </c>
      <c r="Q496" s="538">
        <v>32200</v>
      </c>
      <c r="R496" s="538"/>
      <c r="S496" s="538"/>
    </row>
    <row r="497" spans="2:19" ht="23.25" customHeight="1" x14ac:dyDescent="0.25">
      <c r="B497" s="515" t="s">
        <v>848</v>
      </c>
      <c r="C497" s="515"/>
      <c r="D497" s="515"/>
      <c r="E497" s="515"/>
      <c r="F497" s="515"/>
      <c r="G497" s="515"/>
      <c r="H497" s="362" t="s">
        <v>243</v>
      </c>
      <c r="I497" s="537" t="s">
        <v>217</v>
      </c>
      <c r="J497" s="537"/>
      <c r="K497" s="537"/>
      <c r="L497" s="537"/>
      <c r="M497" s="516" t="s">
        <v>507</v>
      </c>
      <c r="N497" s="516"/>
      <c r="O497" s="362" t="s">
        <v>849</v>
      </c>
      <c r="P497" s="363">
        <v>32200</v>
      </c>
      <c r="Q497" s="538">
        <v>32200</v>
      </c>
      <c r="R497" s="538"/>
      <c r="S497" s="538"/>
    </row>
    <row r="498" spans="2:19" ht="45.75" customHeight="1" x14ac:dyDescent="0.25">
      <c r="B498" s="515" t="s">
        <v>622</v>
      </c>
      <c r="C498" s="515"/>
      <c r="D498" s="515"/>
      <c r="E498" s="515"/>
      <c r="F498" s="515"/>
      <c r="G498" s="515"/>
      <c r="H498" s="362" t="s">
        <v>243</v>
      </c>
      <c r="I498" s="537" t="s">
        <v>217</v>
      </c>
      <c r="J498" s="537"/>
      <c r="K498" s="537"/>
      <c r="L498" s="537"/>
      <c r="M498" s="516" t="s">
        <v>623</v>
      </c>
      <c r="N498" s="516"/>
      <c r="O498" s="364"/>
      <c r="P498" s="363">
        <v>1072898.57</v>
      </c>
      <c r="Q498" s="538">
        <v>1072898.57</v>
      </c>
      <c r="R498" s="538"/>
      <c r="S498" s="538"/>
    </row>
    <row r="499" spans="2:19" ht="23.25" customHeight="1" x14ac:dyDescent="0.25">
      <c r="B499" s="515" t="s">
        <v>848</v>
      </c>
      <c r="C499" s="515"/>
      <c r="D499" s="515"/>
      <c r="E499" s="515"/>
      <c r="F499" s="515"/>
      <c r="G499" s="515"/>
      <c r="H499" s="362" t="s">
        <v>243</v>
      </c>
      <c r="I499" s="537" t="s">
        <v>217</v>
      </c>
      <c r="J499" s="537"/>
      <c r="K499" s="537"/>
      <c r="L499" s="537"/>
      <c r="M499" s="516" t="s">
        <v>623</v>
      </c>
      <c r="N499" s="516"/>
      <c r="O499" s="362" t="s">
        <v>849</v>
      </c>
      <c r="P499" s="363">
        <v>1072898.57</v>
      </c>
      <c r="Q499" s="538">
        <v>1072898.57</v>
      </c>
      <c r="R499" s="538"/>
      <c r="S499" s="538"/>
    </row>
    <row r="500" spans="2:19" ht="45.75" customHeight="1" x14ac:dyDescent="0.25">
      <c r="B500" s="515" t="s">
        <v>677</v>
      </c>
      <c r="C500" s="515"/>
      <c r="D500" s="515"/>
      <c r="E500" s="515"/>
      <c r="F500" s="515"/>
      <c r="G500" s="515"/>
      <c r="H500" s="362" t="s">
        <v>243</v>
      </c>
      <c r="I500" s="537" t="s">
        <v>217</v>
      </c>
      <c r="J500" s="537"/>
      <c r="K500" s="537"/>
      <c r="L500" s="537"/>
      <c r="M500" s="516" t="s">
        <v>676</v>
      </c>
      <c r="N500" s="516"/>
      <c r="O500" s="364"/>
      <c r="P500" s="363">
        <v>25619.69</v>
      </c>
      <c r="Q500" s="538">
        <v>27009.47</v>
      </c>
      <c r="R500" s="538"/>
      <c r="S500" s="538"/>
    </row>
    <row r="501" spans="2:19" ht="23.25" customHeight="1" x14ac:dyDescent="0.25">
      <c r="B501" s="515" t="s">
        <v>848</v>
      </c>
      <c r="C501" s="515"/>
      <c r="D501" s="515"/>
      <c r="E501" s="515"/>
      <c r="F501" s="515"/>
      <c r="G501" s="515"/>
      <c r="H501" s="362" t="s">
        <v>243</v>
      </c>
      <c r="I501" s="537" t="s">
        <v>217</v>
      </c>
      <c r="J501" s="537"/>
      <c r="K501" s="537"/>
      <c r="L501" s="537"/>
      <c r="M501" s="516" t="s">
        <v>676</v>
      </c>
      <c r="N501" s="516"/>
      <c r="O501" s="362" t="s">
        <v>849</v>
      </c>
      <c r="P501" s="363">
        <v>25619.69</v>
      </c>
      <c r="Q501" s="538">
        <v>27009.47</v>
      </c>
      <c r="R501" s="538"/>
      <c r="S501" s="538"/>
    </row>
    <row r="502" spans="2:19" ht="23.25" customHeight="1" x14ac:dyDescent="0.25">
      <c r="B502" s="515" t="s">
        <v>1007</v>
      </c>
      <c r="C502" s="515"/>
      <c r="D502" s="515"/>
      <c r="E502" s="515"/>
      <c r="F502" s="515"/>
      <c r="G502" s="515"/>
      <c r="H502" s="362" t="s">
        <v>243</v>
      </c>
      <c r="I502" s="537" t="s">
        <v>217</v>
      </c>
      <c r="J502" s="537"/>
      <c r="K502" s="537"/>
      <c r="L502" s="537"/>
      <c r="M502" s="516" t="s">
        <v>1008</v>
      </c>
      <c r="N502" s="516"/>
      <c r="O502" s="362"/>
      <c r="P502" s="363">
        <v>3872063.76</v>
      </c>
      <c r="Q502" s="538">
        <v>3878261.95</v>
      </c>
      <c r="R502" s="538"/>
      <c r="S502" s="538"/>
    </row>
    <row r="503" spans="2:19" ht="34.5" customHeight="1" x14ac:dyDescent="0.25">
      <c r="B503" s="515" t="s">
        <v>1009</v>
      </c>
      <c r="C503" s="515"/>
      <c r="D503" s="515"/>
      <c r="E503" s="515"/>
      <c r="F503" s="515"/>
      <c r="G503" s="515"/>
      <c r="H503" s="362" t="s">
        <v>243</v>
      </c>
      <c r="I503" s="537" t="s">
        <v>217</v>
      </c>
      <c r="J503" s="537"/>
      <c r="K503" s="537"/>
      <c r="L503" s="537"/>
      <c r="M503" s="516" t="s">
        <v>1010</v>
      </c>
      <c r="N503" s="516"/>
      <c r="O503" s="362"/>
      <c r="P503" s="363">
        <v>3872063.76</v>
      </c>
      <c r="Q503" s="538">
        <v>3878261.95</v>
      </c>
      <c r="R503" s="538"/>
      <c r="S503" s="538"/>
    </row>
    <row r="504" spans="2:19" ht="90.75" customHeight="1" x14ac:dyDescent="0.25">
      <c r="B504" s="515" t="s">
        <v>1011</v>
      </c>
      <c r="C504" s="515"/>
      <c r="D504" s="515"/>
      <c r="E504" s="515"/>
      <c r="F504" s="515"/>
      <c r="G504" s="515"/>
      <c r="H504" s="362" t="s">
        <v>243</v>
      </c>
      <c r="I504" s="537" t="s">
        <v>217</v>
      </c>
      <c r="J504" s="537"/>
      <c r="K504" s="537"/>
      <c r="L504" s="537"/>
      <c r="M504" s="516" t="s">
        <v>620</v>
      </c>
      <c r="N504" s="516"/>
      <c r="O504" s="364"/>
      <c r="P504" s="363">
        <v>3872063.76</v>
      </c>
      <c r="Q504" s="538">
        <v>3878261.95</v>
      </c>
      <c r="R504" s="538"/>
      <c r="S504" s="538"/>
    </row>
    <row r="505" spans="2:19" ht="23.25" customHeight="1" x14ac:dyDescent="0.25">
      <c r="B505" s="515" t="s">
        <v>848</v>
      </c>
      <c r="C505" s="515"/>
      <c r="D505" s="515"/>
      <c r="E505" s="515"/>
      <c r="F505" s="515"/>
      <c r="G505" s="515"/>
      <c r="H505" s="362" t="s">
        <v>243</v>
      </c>
      <c r="I505" s="537" t="s">
        <v>217</v>
      </c>
      <c r="J505" s="537"/>
      <c r="K505" s="537"/>
      <c r="L505" s="537"/>
      <c r="M505" s="516" t="s">
        <v>620</v>
      </c>
      <c r="N505" s="516"/>
      <c r="O505" s="362" t="s">
        <v>849</v>
      </c>
      <c r="P505" s="363">
        <v>3872063.76</v>
      </c>
      <c r="Q505" s="538">
        <v>3878261.95</v>
      </c>
      <c r="R505" s="538"/>
      <c r="S505" s="538"/>
    </row>
    <row r="506" spans="2:19" ht="15" customHeight="1" x14ac:dyDescent="0.25">
      <c r="B506" s="515" t="s">
        <v>273</v>
      </c>
      <c r="C506" s="515"/>
      <c r="D506" s="515"/>
      <c r="E506" s="515"/>
      <c r="F506" s="515"/>
      <c r="G506" s="515"/>
      <c r="H506" s="362" t="s">
        <v>243</v>
      </c>
      <c r="I506" s="537" t="s">
        <v>221</v>
      </c>
      <c r="J506" s="537"/>
      <c r="K506" s="537"/>
      <c r="L506" s="537"/>
      <c r="M506" s="516"/>
      <c r="N506" s="516"/>
      <c r="O506" s="362"/>
      <c r="P506" s="363">
        <v>700000</v>
      </c>
      <c r="Q506" s="538">
        <v>700000</v>
      </c>
      <c r="R506" s="538"/>
      <c r="S506" s="538"/>
    </row>
    <row r="507" spans="2:19" ht="45.75" customHeight="1" x14ac:dyDescent="0.25">
      <c r="B507" s="515" t="s">
        <v>675</v>
      </c>
      <c r="C507" s="515"/>
      <c r="D507" s="515"/>
      <c r="E507" s="515"/>
      <c r="F507" s="515"/>
      <c r="G507" s="515"/>
      <c r="H507" s="362" t="s">
        <v>243</v>
      </c>
      <c r="I507" s="537" t="s">
        <v>221</v>
      </c>
      <c r="J507" s="537"/>
      <c r="K507" s="537"/>
      <c r="L507" s="537"/>
      <c r="M507" s="516" t="s">
        <v>861</v>
      </c>
      <c r="N507" s="516"/>
      <c r="O507" s="362"/>
      <c r="P507" s="363">
        <v>700000</v>
      </c>
      <c r="Q507" s="538">
        <v>700000</v>
      </c>
      <c r="R507" s="538"/>
      <c r="S507" s="538"/>
    </row>
    <row r="508" spans="2:19" ht="23.25" customHeight="1" x14ac:dyDescent="0.25">
      <c r="B508" s="515" t="s">
        <v>862</v>
      </c>
      <c r="C508" s="515"/>
      <c r="D508" s="515"/>
      <c r="E508" s="515"/>
      <c r="F508" s="515"/>
      <c r="G508" s="515"/>
      <c r="H508" s="362" t="s">
        <v>243</v>
      </c>
      <c r="I508" s="537" t="s">
        <v>221</v>
      </c>
      <c r="J508" s="537"/>
      <c r="K508" s="537"/>
      <c r="L508" s="537"/>
      <c r="M508" s="516" t="s">
        <v>863</v>
      </c>
      <c r="N508" s="516"/>
      <c r="O508" s="362"/>
      <c r="P508" s="363">
        <v>700000</v>
      </c>
      <c r="Q508" s="538">
        <v>700000</v>
      </c>
      <c r="R508" s="538"/>
      <c r="S508" s="538"/>
    </row>
    <row r="509" spans="2:19" ht="45.75" customHeight="1" x14ac:dyDescent="0.25">
      <c r="B509" s="515" t="s">
        <v>675</v>
      </c>
      <c r="C509" s="515"/>
      <c r="D509" s="515"/>
      <c r="E509" s="515"/>
      <c r="F509" s="515"/>
      <c r="G509" s="515"/>
      <c r="H509" s="362" t="s">
        <v>243</v>
      </c>
      <c r="I509" s="537" t="s">
        <v>221</v>
      </c>
      <c r="J509" s="537"/>
      <c r="K509" s="537"/>
      <c r="L509" s="537"/>
      <c r="M509" s="516" t="s">
        <v>522</v>
      </c>
      <c r="N509" s="516"/>
      <c r="O509" s="364"/>
      <c r="P509" s="363">
        <v>700000</v>
      </c>
      <c r="Q509" s="538">
        <v>700000</v>
      </c>
      <c r="R509" s="538"/>
      <c r="S509" s="538"/>
    </row>
    <row r="510" spans="2:19" ht="23.25" customHeight="1" x14ac:dyDescent="0.25">
      <c r="B510" s="515" t="s">
        <v>1006</v>
      </c>
      <c r="C510" s="515"/>
      <c r="D510" s="515"/>
      <c r="E510" s="515"/>
      <c r="F510" s="515"/>
      <c r="G510" s="515"/>
      <c r="H510" s="362" t="s">
        <v>243</v>
      </c>
      <c r="I510" s="537" t="s">
        <v>221</v>
      </c>
      <c r="J510" s="537"/>
      <c r="K510" s="537"/>
      <c r="L510" s="537"/>
      <c r="M510" s="516" t="s">
        <v>522</v>
      </c>
      <c r="N510" s="516"/>
      <c r="O510" s="362" t="s">
        <v>732</v>
      </c>
      <c r="P510" s="363">
        <v>700000</v>
      </c>
      <c r="Q510" s="538">
        <v>700000</v>
      </c>
      <c r="R510" s="538"/>
      <c r="S510" s="538"/>
    </row>
    <row r="511" spans="2:19" ht="15" customHeight="1" x14ac:dyDescent="0.25">
      <c r="B511" s="515" t="s">
        <v>274</v>
      </c>
      <c r="C511" s="515"/>
      <c r="D511" s="515"/>
      <c r="E511" s="515"/>
      <c r="F511" s="515"/>
      <c r="G511" s="515"/>
      <c r="H511" s="362" t="s">
        <v>225</v>
      </c>
      <c r="I511" s="516"/>
      <c r="J511" s="516"/>
      <c r="K511" s="516"/>
      <c r="L511" s="516"/>
      <c r="M511" s="516"/>
      <c r="N511" s="516"/>
      <c r="O511" s="362"/>
      <c r="P511" s="363">
        <v>1050000</v>
      </c>
      <c r="Q511" s="538">
        <v>1050000</v>
      </c>
      <c r="R511" s="538"/>
      <c r="S511" s="538"/>
    </row>
    <row r="512" spans="2:19" ht="15" customHeight="1" x14ac:dyDescent="0.25">
      <c r="B512" s="515" t="s">
        <v>624</v>
      </c>
      <c r="C512" s="515"/>
      <c r="D512" s="515"/>
      <c r="E512" s="515"/>
      <c r="F512" s="515"/>
      <c r="G512" s="515"/>
      <c r="H512" s="362" t="s">
        <v>225</v>
      </c>
      <c r="I512" s="537" t="s">
        <v>210</v>
      </c>
      <c r="J512" s="537"/>
      <c r="K512" s="537"/>
      <c r="L512" s="537"/>
      <c r="M512" s="516"/>
      <c r="N512" s="516"/>
      <c r="O512" s="362"/>
      <c r="P512" s="363">
        <v>1050000</v>
      </c>
      <c r="Q512" s="538">
        <v>1050000</v>
      </c>
      <c r="R512" s="538"/>
      <c r="S512" s="538"/>
    </row>
    <row r="513" spans="2:19" ht="34.5" customHeight="1" x14ac:dyDescent="0.25">
      <c r="B513" s="515" t="s">
        <v>991</v>
      </c>
      <c r="C513" s="515"/>
      <c r="D513" s="515"/>
      <c r="E513" s="515"/>
      <c r="F513" s="515"/>
      <c r="G513" s="515"/>
      <c r="H513" s="362" t="s">
        <v>225</v>
      </c>
      <c r="I513" s="537" t="s">
        <v>210</v>
      </c>
      <c r="J513" s="537"/>
      <c r="K513" s="537"/>
      <c r="L513" s="537"/>
      <c r="M513" s="516" t="s">
        <v>992</v>
      </c>
      <c r="N513" s="516"/>
      <c r="O513" s="362"/>
      <c r="P513" s="363">
        <v>1050000</v>
      </c>
      <c r="Q513" s="538">
        <v>1050000</v>
      </c>
      <c r="R513" s="538"/>
      <c r="S513" s="538"/>
    </row>
    <row r="514" spans="2:19" ht="23.25" customHeight="1" x14ac:dyDescent="0.25">
      <c r="B514" s="515" t="s">
        <v>1012</v>
      </c>
      <c r="C514" s="515"/>
      <c r="D514" s="515"/>
      <c r="E514" s="515"/>
      <c r="F514" s="515"/>
      <c r="G514" s="515"/>
      <c r="H514" s="362" t="s">
        <v>225</v>
      </c>
      <c r="I514" s="537" t="s">
        <v>210</v>
      </c>
      <c r="J514" s="537"/>
      <c r="K514" s="537"/>
      <c r="L514" s="537"/>
      <c r="M514" s="516" t="s">
        <v>1013</v>
      </c>
      <c r="N514" s="516"/>
      <c r="O514" s="362"/>
      <c r="P514" s="363">
        <v>1050000</v>
      </c>
      <c r="Q514" s="538">
        <v>1050000</v>
      </c>
      <c r="R514" s="538"/>
      <c r="S514" s="538"/>
    </row>
    <row r="515" spans="2:19" ht="90.75" customHeight="1" x14ac:dyDescent="0.25">
      <c r="B515" s="515" t="s">
        <v>625</v>
      </c>
      <c r="C515" s="515"/>
      <c r="D515" s="515"/>
      <c r="E515" s="515"/>
      <c r="F515" s="515"/>
      <c r="G515" s="515"/>
      <c r="H515" s="362" t="s">
        <v>225</v>
      </c>
      <c r="I515" s="537" t="s">
        <v>210</v>
      </c>
      <c r="J515" s="537"/>
      <c r="K515" s="537"/>
      <c r="L515" s="537"/>
      <c r="M515" s="516" t="s">
        <v>626</v>
      </c>
      <c r="N515" s="516"/>
      <c r="O515" s="364"/>
      <c r="P515" s="363">
        <v>1050000</v>
      </c>
      <c r="Q515" s="538">
        <v>1050000</v>
      </c>
      <c r="R515" s="538"/>
      <c r="S515" s="538"/>
    </row>
    <row r="516" spans="2:19" ht="34.5" customHeight="1" x14ac:dyDescent="0.25">
      <c r="B516" s="515" t="s">
        <v>830</v>
      </c>
      <c r="C516" s="515"/>
      <c r="D516" s="515"/>
      <c r="E516" s="515"/>
      <c r="F516" s="515"/>
      <c r="G516" s="515"/>
      <c r="H516" s="362" t="s">
        <v>225</v>
      </c>
      <c r="I516" s="537" t="s">
        <v>210</v>
      </c>
      <c r="J516" s="537"/>
      <c r="K516" s="537"/>
      <c r="L516" s="537"/>
      <c r="M516" s="516" t="s">
        <v>626</v>
      </c>
      <c r="N516" s="516"/>
      <c r="O516" s="362" t="s">
        <v>739</v>
      </c>
      <c r="P516" s="363">
        <v>850000</v>
      </c>
      <c r="Q516" s="538">
        <v>850000</v>
      </c>
      <c r="R516" s="538"/>
      <c r="S516" s="538"/>
    </row>
    <row r="517" spans="2:19" ht="15" customHeight="1" x14ac:dyDescent="0.25">
      <c r="B517" s="515" t="s">
        <v>996</v>
      </c>
      <c r="C517" s="515"/>
      <c r="D517" s="515"/>
      <c r="E517" s="515"/>
      <c r="F517" s="515"/>
      <c r="G517" s="515"/>
      <c r="H517" s="362" t="s">
        <v>225</v>
      </c>
      <c r="I517" s="537" t="s">
        <v>210</v>
      </c>
      <c r="J517" s="537"/>
      <c r="K517" s="537"/>
      <c r="L517" s="537"/>
      <c r="M517" s="516" t="s">
        <v>626</v>
      </c>
      <c r="N517" s="516"/>
      <c r="O517" s="362" t="s">
        <v>997</v>
      </c>
      <c r="P517" s="363">
        <v>200000</v>
      </c>
      <c r="Q517" s="538">
        <v>200000</v>
      </c>
      <c r="R517" s="538"/>
      <c r="S517" s="538"/>
    </row>
    <row r="518" spans="2:19" ht="15" customHeight="1" x14ac:dyDescent="0.25">
      <c r="B518" s="515" t="s">
        <v>1014</v>
      </c>
      <c r="C518" s="515"/>
      <c r="D518" s="515"/>
      <c r="E518" s="515"/>
      <c r="F518" s="515"/>
      <c r="G518" s="515"/>
      <c r="H518" s="362" t="s">
        <v>279</v>
      </c>
      <c r="I518" s="516"/>
      <c r="J518" s="516"/>
      <c r="K518" s="516"/>
      <c r="L518" s="516"/>
      <c r="M518" s="516"/>
      <c r="N518" s="516"/>
      <c r="O518" s="362"/>
      <c r="P518" s="363">
        <v>15300321</v>
      </c>
      <c r="Q518" s="538">
        <v>32201211</v>
      </c>
      <c r="R518" s="538"/>
      <c r="S518" s="538"/>
    </row>
    <row r="519" spans="2:19" ht="15" customHeight="1" x14ac:dyDescent="0.25">
      <c r="B519" s="515" t="s">
        <v>1014</v>
      </c>
      <c r="C519" s="515"/>
      <c r="D519" s="515"/>
      <c r="E519" s="515"/>
      <c r="F519" s="515"/>
      <c r="G519" s="515"/>
      <c r="H519" s="362" t="s">
        <v>279</v>
      </c>
      <c r="I519" s="537" t="s">
        <v>279</v>
      </c>
      <c r="J519" s="537"/>
      <c r="K519" s="537"/>
      <c r="L519" s="537"/>
      <c r="M519" s="516"/>
      <c r="N519" s="516"/>
      <c r="O519" s="362"/>
      <c r="P519" s="363">
        <v>15300321</v>
      </c>
      <c r="Q519" s="538">
        <v>32201211</v>
      </c>
      <c r="R519" s="538"/>
      <c r="S519" s="538"/>
    </row>
    <row r="520" spans="2:19" ht="15" customHeight="1" x14ac:dyDescent="0.25">
      <c r="B520" s="515" t="s">
        <v>839</v>
      </c>
      <c r="C520" s="515"/>
      <c r="D520" s="515"/>
      <c r="E520" s="515"/>
      <c r="F520" s="515"/>
      <c r="G520" s="515"/>
      <c r="H520" s="362" t="s">
        <v>279</v>
      </c>
      <c r="I520" s="537" t="s">
        <v>279</v>
      </c>
      <c r="J520" s="537"/>
      <c r="K520" s="537"/>
      <c r="L520" s="537"/>
      <c r="M520" s="516" t="s">
        <v>840</v>
      </c>
      <c r="N520" s="516"/>
      <c r="O520" s="362"/>
      <c r="P520" s="363">
        <v>15300321</v>
      </c>
      <c r="Q520" s="538">
        <v>32201211</v>
      </c>
      <c r="R520" s="538"/>
      <c r="S520" s="538"/>
    </row>
    <row r="521" spans="2:19" ht="23.25" customHeight="1" x14ac:dyDescent="0.25">
      <c r="B521" s="515" t="s">
        <v>841</v>
      </c>
      <c r="C521" s="515"/>
      <c r="D521" s="515"/>
      <c r="E521" s="515"/>
      <c r="F521" s="515"/>
      <c r="G521" s="515"/>
      <c r="H521" s="362" t="s">
        <v>279</v>
      </c>
      <c r="I521" s="537" t="s">
        <v>279</v>
      </c>
      <c r="J521" s="537"/>
      <c r="K521" s="537"/>
      <c r="L521" s="537"/>
      <c r="M521" s="516" t="s">
        <v>842</v>
      </c>
      <c r="N521" s="516"/>
      <c r="O521" s="362"/>
      <c r="P521" s="363">
        <v>15300321</v>
      </c>
      <c r="Q521" s="538">
        <v>32201211</v>
      </c>
      <c r="R521" s="538"/>
      <c r="S521" s="538"/>
    </row>
    <row r="522" spans="2:19" ht="15" customHeight="1" x14ac:dyDescent="0.25">
      <c r="B522" s="515" t="s">
        <v>1014</v>
      </c>
      <c r="C522" s="515"/>
      <c r="D522" s="515"/>
      <c r="E522" s="515"/>
      <c r="F522" s="515"/>
      <c r="G522" s="515"/>
      <c r="H522" s="362" t="s">
        <v>279</v>
      </c>
      <c r="I522" s="537" t="s">
        <v>279</v>
      </c>
      <c r="J522" s="537"/>
      <c r="K522" s="537"/>
      <c r="L522" s="537"/>
      <c r="M522" s="516" t="s">
        <v>1015</v>
      </c>
      <c r="N522" s="516"/>
      <c r="O522" s="364"/>
      <c r="P522" s="363">
        <v>15300321</v>
      </c>
      <c r="Q522" s="538">
        <v>32201211</v>
      </c>
      <c r="R522" s="538"/>
      <c r="S522" s="538"/>
    </row>
    <row r="523" spans="2:19" ht="15" customHeight="1" x14ac:dyDescent="0.25">
      <c r="B523" s="515"/>
      <c r="C523" s="515"/>
      <c r="D523" s="515"/>
      <c r="E523" s="515"/>
      <c r="F523" s="515"/>
      <c r="G523" s="515"/>
      <c r="H523" s="362" t="s">
        <v>279</v>
      </c>
      <c r="I523" s="537" t="s">
        <v>279</v>
      </c>
      <c r="J523" s="537"/>
      <c r="K523" s="537"/>
      <c r="L523" s="537"/>
      <c r="M523" s="516" t="s">
        <v>1015</v>
      </c>
      <c r="N523" s="516"/>
      <c r="O523" s="362" t="s">
        <v>1016</v>
      </c>
      <c r="P523" s="363">
        <v>15300321</v>
      </c>
      <c r="Q523" s="538">
        <v>32201211</v>
      </c>
      <c r="R523" s="538"/>
      <c r="S523" s="538"/>
    </row>
    <row r="524" spans="2:19" ht="45.75" customHeight="1" x14ac:dyDescent="0.25">
      <c r="B524" s="539" t="s">
        <v>90</v>
      </c>
      <c r="C524" s="539"/>
      <c r="D524" s="539"/>
      <c r="E524" s="539"/>
      <c r="F524" s="539"/>
      <c r="G524" s="539"/>
      <c r="H524" s="360"/>
      <c r="I524" s="540"/>
      <c r="J524" s="540"/>
      <c r="K524" s="540"/>
      <c r="L524" s="540"/>
      <c r="M524" s="540"/>
      <c r="N524" s="540"/>
      <c r="O524" s="360"/>
      <c r="P524" s="361">
        <v>32465707.629999999</v>
      </c>
      <c r="Q524" s="541">
        <v>32786940.899999999</v>
      </c>
      <c r="R524" s="541"/>
      <c r="S524" s="541"/>
    </row>
    <row r="525" spans="2:19" ht="15" customHeight="1" x14ac:dyDescent="0.25">
      <c r="B525" s="515" t="s">
        <v>253</v>
      </c>
      <c r="C525" s="515"/>
      <c r="D525" s="515"/>
      <c r="E525" s="515"/>
      <c r="F525" s="515"/>
      <c r="G525" s="515"/>
      <c r="H525" s="362" t="s">
        <v>223</v>
      </c>
      <c r="I525" s="516"/>
      <c r="J525" s="516"/>
      <c r="K525" s="516"/>
      <c r="L525" s="516"/>
      <c r="M525" s="516"/>
      <c r="N525" s="516"/>
      <c r="O525" s="362"/>
      <c r="P525" s="363">
        <v>32465707.629999999</v>
      </c>
      <c r="Q525" s="538">
        <v>32786940.899999999</v>
      </c>
      <c r="R525" s="538"/>
      <c r="S525" s="538"/>
    </row>
    <row r="526" spans="2:19" ht="15" customHeight="1" x14ac:dyDescent="0.25">
      <c r="B526" s="515" t="s">
        <v>259</v>
      </c>
      <c r="C526" s="515"/>
      <c r="D526" s="515"/>
      <c r="E526" s="515"/>
      <c r="F526" s="515"/>
      <c r="G526" s="515"/>
      <c r="H526" s="362" t="s">
        <v>223</v>
      </c>
      <c r="I526" s="537" t="s">
        <v>234</v>
      </c>
      <c r="J526" s="537"/>
      <c r="K526" s="537"/>
      <c r="L526" s="537"/>
      <c r="M526" s="516"/>
      <c r="N526" s="516"/>
      <c r="O526" s="362"/>
      <c r="P526" s="363">
        <v>32465707.629999999</v>
      </c>
      <c r="Q526" s="538">
        <v>32786940.899999999</v>
      </c>
      <c r="R526" s="538"/>
      <c r="S526" s="538"/>
    </row>
    <row r="527" spans="2:19" ht="23.25" customHeight="1" x14ac:dyDescent="0.25">
      <c r="B527" s="515" t="s">
        <v>833</v>
      </c>
      <c r="C527" s="515"/>
      <c r="D527" s="515"/>
      <c r="E527" s="515"/>
      <c r="F527" s="515"/>
      <c r="G527" s="515"/>
      <c r="H527" s="362" t="s">
        <v>223</v>
      </c>
      <c r="I527" s="537" t="s">
        <v>234</v>
      </c>
      <c r="J527" s="537"/>
      <c r="K527" s="537"/>
      <c r="L527" s="537"/>
      <c r="M527" s="516" t="s">
        <v>834</v>
      </c>
      <c r="N527" s="516"/>
      <c r="O527" s="362"/>
      <c r="P527" s="363">
        <v>32465707.629999999</v>
      </c>
      <c r="Q527" s="538">
        <v>32786940.899999999</v>
      </c>
      <c r="R527" s="538"/>
      <c r="S527" s="538"/>
    </row>
    <row r="528" spans="2:19" ht="23.25" customHeight="1" x14ac:dyDescent="0.25">
      <c r="B528" s="515" t="s">
        <v>843</v>
      </c>
      <c r="C528" s="515"/>
      <c r="D528" s="515"/>
      <c r="E528" s="515"/>
      <c r="F528" s="515"/>
      <c r="G528" s="515"/>
      <c r="H528" s="362" t="s">
        <v>223</v>
      </c>
      <c r="I528" s="537" t="s">
        <v>234</v>
      </c>
      <c r="J528" s="537"/>
      <c r="K528" s="537"/>
      <c r="L528" s="537"/>
      <c r="M528" s="516" t="s">
        <v>844</v>
      </c>
      <c r="N528" s="516"/>
      <c r="O528" s="362"/>
      <c r="P528" s="363">
        <v>26939549.260000002</v>
      </c>
      <c r="Q528" s="538">
        <v>27039941.32</v>
      </c>
      <c r="R528" s="538"/>
      <c r="S528" s="538"/>
    </row>
    <row r="529" spans="2:19" ht="102" customHeight="1" x14ac:dyDescent="0.25">
      <c r="B529" s="515" t="s">
        <v>627</v>
      </c>
      <c r="C529" s="515"/>
      <c r="D529" s="515"/>
      <c r="E529" s="515"/>
      <c r="F529" s="515"/>
      <c r="G529" s="515"/>
      <c r="H529" s="362" t="s">
        <v>223</v>
      </c>
      <c r="I529" s="537" t="s">
        <v>234</v>
      </c>
      <c r="J529" s="537"/>
      <c r="K529" s="537"/>
      <c r="L529" s="537"/>
      <c r="M529" s="516" t="s">
        <v>628</v>
      </c>
      <c r="N529" s="516"/>
      <c r="O529" s="364"/>
      <c r="P529" s="363">
        <v>26939549.260000002</v>
      </c>
      <c r="Q529" s="538">
        <v>27039941.32</v>
      </c>
      <c r="R529" s="538"/>
      <c r="S529" s="538"/>
    </row>
    <row r="530" spans="2:19" ht="23.25" customHeight="1" x14ac:dyDescent="0.25">
      <c r="B530" s="515" t="s">
        <v>845</v>
      </c>
      <c r="C530" s="515"/>
      <c r="D530" s="515"/>
      <c r="E530" s="515"/>
      <c r="F530" s="515"/>
      <c r="G530" s="515"/>
      <c r="H530" s="362" t="s">
        <v>223</v>
      </c>
      <c r="I530" s="537" t="s">
        <v>234</v>
      </c>
      <c r="J530" s="537"/>
      <c r="K530" s="537"/>
      <c r="L530" s="537"/>
      <c r="M530" s="516" t="s">
        <v>628</v>
      </c>
      <c r="N530" s="516"/>
      <c r="O530" s="362" t="s">
        <v>846</v>
      </c>
      <c r="P530" s="363">
        <v>22846954</v>
      </c>
      <c r="Q530" s="538">
        <v>22849686</v>
      </c>
      <c r="R530" s="538"/>
      <c r="S530" s="538"/>
    </row>
    <row r="531" spans="2:19" ht="34.5" customHeight="1" x14ac:dyDescent="0.25">
      <c r="B531" s="515" t="s">
        <v>830</v>
      </c>
      <c r="C531" s="515"/>
      <c r="D531" s="515"/>
      <c r="E531" s="515"/>
      <c r="F531" s="515"/>
      <c r="G531" s="515"/>
      <c r="H531" s="362" t="s">
        <v>223</v>
      </c>
      <c r="I531" s="537" t="s">
        <v>234</v>
      </c>
      <c r="J531" s="537"/>
      <c r="K531" s="537"/>
      <c r="L531" s="537"/>
      <c r="M531" s="516" t="s">
        <v>628</v>
      </c>
      <c r="N531" s="516"/>
      <c r="O531" s="362" t="s">
        <v>739</v>
      </c>
      <c r="P531" s="363">
        <v>4051395.26</v>
      </c>
      <c r="Q531" s="538">
        <v>4147819.32</v>
      </c>
      <c r="R531" s="538"/>
      <c r="S531" s="538"/>
    </row>
    <row r="532" spans="2:19" ht="15" customHeight="1" x14ac:dyDescent="0.25">
      <c r="B532" s="515" t="s">
        <v>831</v>
      </c>
      <c r="C532" s="515"/>
      <c r="D532" s="515"/>
      <c r="E532" s="515"/>
      <c r="F532" s="515"/>
      <c r="G532" s="515"/>
      <c r="H532" s="362" t="s">
        <v>223</v>
      </c>
      <c r="I532" s="537" t="s">
        <v>234</v>
      </c>
      <c r="J532" s="537"/>
      <c r="K532" s="537"/>
      <c r="L532" s="537"/>
      <c r="M532" s="516" t="s">
        <v>628</v>
      </c>
      <c r="N532" s="516"/>
      <c r="O532" s="362" t="s">
        <v>822</v>
      </c>
      <c r="P532" s="363">
        <v>41200</v>
      </c>
      <c r="Q532" s="538">
        <v>42436</v>
      </c>
      <c r="R532" s="538"/>
      <c r="S532" s="538"/>
    </row>
    <row r="533" spans="2:19" ht="34.5" customHeight="1" x14ac:dyDescent="0.25">
      <c r="B533" s="515" t="s">
        <v>609</v>
      </c>
      <c r="C533" s="515"/>
      <c r="D533" s="515"/>
      <c r="E533" s="515"/>
      <c r="F533" s="515"/>
      <c r="G533" s="515"/>
      <c r="H533" s="362" t="s">
        <v>223</v>
      </c>
      <c r="I533" s="537" t="s">
        <v>234</v>
      </c>
      <c r="J533" s="537"/>
      <c r="K533" s="537"/>
      <c r="L533" s="537"/>
      <c r="M533" s="516" t="s">
        <v>847</v>
      </c>
      <c r="N533" s="516"/>
      <c r="O533" s="362"/>
      <c r="P533" s="363">
        <v>5526158.3700000001</v>
      </c>
      <c r="Q533" s="538">
        <v>5746999.5800000001</v>
      </c>
      <c r="R533" s="538"/>
      <c r="S533" s="538"/>
    </row>
    <row r="534" spans="2:19" ht="34.5" customHeight="1" x14ac:dyDescent="0.25">
      <c r="B534" s="515" t="s">
        <v>609</v>
      </c>
      <c r="C534" s="515"/>
      <c r="D534" s="515"/>
      <c r="E534" s="515"/>
      <c r="F534" s="515"/>
      <c r="G534" s="515"/>
      <c r="H534" s="362" t="s">
        <v>223</v>
      </c>
      <c r="I534" s="537" t="s">
        <v>234</v>
      </c>
      <c r="J534" s="537"/>
      <c r="K534" s="537"/>
      <c r="L534" s="537"/>
      <c r="M534" s="516" t="s">
        <v>610</v>
      </c>
      <c r="N534" s="516"/>
      <c r="O534" s="364"/>
      <c r="P534" s="363">
        <v>5526158.3700000001</v>
      </c>
      <c r="Q534" s="538">
        <v>5746999.5800000001</v>
      </c>
      <c r="R534" s="538"/>
      <c r="S534" s="538"/>
    </row>
    <row r="535" spans="2:19" ht="23.25" customHeight="1" x14ac:dyDescent="0.25">
      <c r="B535" s="515" t="s">
        <v>845</v>
      </c>
      <c r="C535" s="515"/>
      <c r="D535" s="515"/>
      <c r="E535" s="515"/>
      <c r="F535" s="515"/>
      <c r="G535" s="515"/>
      <c r="H535" s="362" t="s">
        <v>223</v>
      </c>
      <c r="I535" s="537" t="s">
        <v>234</v>
      </c>
      <c r="J535" s="537"/>
      <c r="K535" s="537"/>
      <c r="L535" s="537"/>
      <c r="M535" s="516" t="s">
        <v>610</v>
      </c>
      <c r="N535" s="516"/>
      <c r="O535" s="362" t="s">
        <v>846</v>
      </c>
      <c r="P535" s="363">
        <v>5526158.3700000001</v>
      </c>
      <c r="Q535" s="538">
        <v>5746999.5800000001</v>
      </c>
      <c r="R535" s="538"/>
      <c r="S535" s="538"/>
    </row>
    <row r="536" spans="2:19" ht="34.5" customHeight="1" x14ac:dyDescent="0.25">
      <c r="B536" s="539" t="s">
        <v>106</v>
      </c>
      <c r="C536" s="539"/>
      <c r="D536" s="539"/>
      <c r="E536" s="539"/>
      <c r="F536" s="539"/>
      <c r="G536" s="539"/>
      <c r="H536" s="360"/>
      <c r="I536" s="540"/>
      <c r="J536" s="540"/>
      <c r="K536" s="540"/>
      <c r="L536" s="540"/>
      <c r="M536" s="540"/>
      <c r="N536" s="540"/>
      <c r="O536" s="360"/>
      <c r="P536" s="361">
        <v>6397755</v>
      </c>
      <c r="Q536" s="541">
        <v>6624565</v>
      </c>
      <c r="R536" s="541"/>
      <c r="S536" s="541"/>
    </row>
    <row r="537" spans="2:19" ht="15" customHeight="1" x14ac:dyDescent="0.25">
      <c r="B537" s="515" t="s">
        <v>823</v>
      </c>
      <c r="C537" s="515"/>
      <c r="D537" s="515"/>
      <c r="E537" s="515"/>
      <c r="F537" s="515"/>
      <c r="G537" s="515"/>
      <c r="H537" s="362" t="s">
        <v>210</v>
      </c>
      <c r="I537" s="516"/>
      <c r="J537" s="516"/>
      <c r="K537" s="516"/>
      <c r="L537" s="516"/>
      <c r="M537" s="516"/>
      <c r="N537" s="516"/>
      <c r="O537" s="362"/>
      <c r="P537" s="363">
        <v>6397755</v>
      </c>
      <c r="Q537" s="538">
        <v>6624565</v>
      </c>
      <c r="R537" s="538"/>
      <c r="S537" s="538"/>
    </row>
    <row r="538" spans="2:19" ht="15" customHeight="1" x14ac:dyDescent="0.25">
      <c r="B538" s="515" t="s">
        <v>227</v>
      </c>
      <c r="C538" s="515"/>
      <c r="D538" s="515"/>
      <c r="E538" s="515"/>
      <c r="F538" s="515"/>
      <c r="G538" s="515"/>
      <c r="H538" s="362" t="s">
        <v>210</v>
      </c>
      <c r="I538" s="537" t="s">
        <v>228</v>
      </c>
      <c r="J538" s="537"/>
      <c r="K538" s="537"/>
      <c r="L538" s="537"/>
      <c r="M538" s="516"/>
      <c r="N538" s="516"/>
      <c r="O538" s="362"/>
      <c r="P538" s="363">
        <v>6397755</v>
      </c>
      <c r="Q538" s="538">
        <v>6624565</v>
      </c>
      <c r="R538" s="538"/>
      <c r="S538" s="538"/>
    </row>
    <row r="539" spans="2:19" ht="15" customHeight="1" x14ac:dyDescent="0.25">
      <c r="B539" s="515" t="s">
        <v>839</v>
      </c>
      <c r="C539" s="515"/>
      <c r="D539" s="515"/>
      <c r="E539" s="515"/>
      <c r="F539" s="515"/>
      <c r="G539" s="515"/>
      <c r="H539" s="362" t="s">
        <v>210</v>
      </c>
      <c r="I539" s="537" t="s">
        <v>228</v>
      </c>
      <c r="J539" s="537"/>
      <c r="K539" s="537"/>
      <c r="L539" s="537"/>
      <c r="M539" s="516" t="s">
        <v>840</v>
      </c>
      <c r="N539" s="516"/>
      <c r="O539" s="362"/>
      <c r="P539" s="363">
        <v>6397755</v>
      </c>
      <c r="Q539" s="538">
        <v>6624565</v>
      </c>
      <c r="R539" s="538"/>
      <c r="S539" s="538"/>
    </row>
    <row r="540" spans="2:19" ht="23.25" customHeight="1" x14ac:dyDescent="0.25">
      <c r="B540" s="515" t="s">
        <v>841</v>
      </c>
      <c r="C540" s="515"/>
      <c r="D540" s="515"/>
      <c r="E540" s="515"/>
      <c r="F540" s="515"/>
      <c r="G540" s="515"/>
      <c r="H540" s="362" t="s">
        <v>210</v>
      </c>
      <c r="I540" s="537" t="s">
        <v>228</v>
      </c>
      <c r="J540" s="537"/>
      <c r="K540" s="537"/>
      <c r="L540" s="537"/>
      <c r="M540" s="516" t="s">
        <v>842</v>
      </c>
      <c r="N540" s="516"/>
      <c r="O540" s="362"/>
      <c r="P540" s="363">
        <v>6397755</v>
      </c>
      <c r="Q540" s="538">
        <v>6624565</v>
      </c>
      <c r="R540" s="538"/>
      <c r="S540" s="538"/>
    </row>
    <row r="541" spans="2:19" ht="23.25" customHeight="1" x14ac:dyDescent="0.25">
      <c r="B541" s="515" t="s">
        <v>516</v>
      </c>
      <c r="C541" s="515"/>
      <c r="D541" s="515"/>
      <c r="E541" s="515"/>
      <c r="F541" s="515"/>
      <c r="G541" s="515"/>
      <c r="H541" s="362" t="s">
        <v>210</v>
      </c>
      <c r="I541" s="537" t="s">
        <v>228</v>
      </c>
      <c r="J541" s="537"/>
      <c r="K541" s="537"/>
      <c r="L541" s="537"/>
      <c r="M541" s="516" t="s">
        <v>517</v>
      </c>
      <c r="N541" s="516"/>
      <c r="O541" s="364"/>
      <c r="P541" s="363">
        <v>6371755</v>
      </c>
      <c r="Q541" s="538">
        <v>6598565</v>
      </c>
      <c r="R541" s="538"/>
      <c r="S541" s="538"/>
    </row>
    <row r="542" spans="2:19" ht="23.25" customHeight="1" x14ac:dyDescent="0.25">
      <c r="B542" s="515" t="s">
        <v>828</v>
      </c>
      <c r="C542" s="515"/>
      <c r="D542" s="515"/>
      <c r="E542" s="515"/>
      <c r="F542" s="515"/>
      <c r="G542" s="515"/>
      <c r="H542" s="362" t="s">
        <v>210</v>
      </c>
      <c r="I542" s="537" t="s">
        <v>228</v>
      </c>
      <c r="J542" s="537"/>
      <c r="K542" s="537"/>
      <c r="L542" s="537"/>
      <c r="M542" s="516" t="s">
        <v>517</v>
      </c>
      <c r="N542" s="516"/>
      <c r="O542" s="362" t="s">
        <v>829</v>
      </c>
      <c r="P542" s="363">
        <v>5670255</v>
      </c>
      <c r="Q542" s="538">
        <v>5897065</v>
      </c>
      <c r="R542" s="538"/>
      <c r="S542" s="538"/>
    </row>
    <row r="543" spans="2:19" ht="34.5" customHeight="1" x14ac:dyDescent="0.25">
      <c r="B543" s="515" t="s">
        <v>830</v>
      </c>
      <c r="C543" s="515"/>
      <c r="D543" s="515"/>
      <c r="E543" s="515"/>
      <c r="F543" s="515"/>
      <c r="G543" s="515"/>
      <c r="H543" s="362" t="s">
        <v>210</v>
      </c>
      <c r="I543" s="537" t="s">
        <v>228</v>
      </c>
      <c r="J543" s="537"/>
      <c r="K543" s="537"/>
      <c r="L543" s="537"/>
      <c r="M543" s="516" t="s">
        <v>517</v>
      </c>
      <c r="N543" s="516"/>
      <c r="O543" s="362" t="s">
        <v>739</v>
      </c>
      <c r="P543" s="363">
        <v>700000</v>
      </c>
      <c r="Q543" s="538">
        <v>700000</v>
      </c>
      <c r="R543" s="538"/>
      <c r="S543" s="538"/>
    </row>
    <row r="544" spans="2:19" ht="15" customHeight="1" x14ac:dyDescent="0.25">
      <c r="B544" s="515" t="s">
        <v>831</v>
      </c>
      <c r="C544" s="515"/>
      <c r="D544" s="515"/>
      <c r="E544" s="515"/>
      <c r="F544" s="515"/>
      <c r="G544" s="515"/>
      <c r="H544" s="362" t="s">
        <v>210</v>
      </c>
      <c r="I544" s="537" t="s">
        <v>228</v>
      </c>
      <c r="J544" s="537"/>
      <c r="K544" s="537"/>
      <c r="L544" s="537"/>
      <c r="M544" s="516" t="s">
        <v>517</v>
      </c>
      <c r="N544" s="516"/>
      <c r="O544" s="362" t="s">
        <v>822</v>
      </c>
      <c r="P544" s="363">
        <v>1500</v>
      </c>
      <c r="Q544" s="538">
        <v>1500</v>
      </c>
      <c r="R544" s="538"/>
      <c r="S544" s="538"/>
    </row>
    <row r="545" spans="2:19" ht="34.5" customHeight="1" x14ac:dyDescent="0.25">
      <c r="B545" s="515" t="s">
        <v>520</v>
      </c>
      <c r="C545" s="515"/>
      <c r="D545" s="515"/>
      <c r="E545" s="515"/>
      <c r="F545" s="515"/>
      <c r="G545" s="515"/>
      <c r="H545" s="362" t="s">
        <v>210</v>
      </c>
      <c r="I545" s="537" t="s">
        <v>228</v>
      </c>
      <c r="J545" s="537"/>
      <c r="K545" s="537"/>
      <c r="L545" s="537"/>
      <c r="M545" s="516" t="s">
        <v>521</v>
      </c>
      <c r="N545" s="516"/>
      <c r="O545" s="364"/>
      <c r="P545" s="363">
        <v>26000</v>
      </c>
      <c r="Q545" s="538">
        <v>26000</v>
      </c>
      <c r="R545" s="538"/>
      <c r="S545" s="538"/>
    </row>
    <row r="546" spans="2:19" ht="15" customHeight="1" thickBot="1" x14ac:dyDescent="0.3">
      <c r="B546" s="515" t="s">
        <v>831</v>
      </c>
      <c r="C546" s="515"/>
      <c r="D546" s="515"/>
      <c r="E546" s="515"/>
      <c r="F546" s="515"/>
      <c r="G546" s="515"/>
      <c r="H546" s="362" t="s">
        <v>210</v>
      </c>
      <c r="I546" s="537" t="s">
        <v>228</v>
      </c>
      <c r="J546" s="537"/>
      <c r="K546" s="537"/>
      <c r="L546" s="537"/>
      <c r="M546" s="516" t="s">
        <v>521</v>
      </c>
      <c r="N546" s="516"/>
      <c r="O546" s="362" t="s">
        <v>822</v>
      </c>
      <c r="P546" s="363">
        <v>26000</v>
      </c>
      <c r="Q546" s="538">
        <v>26000</v>
      </c>
      <c r="R546" s="538"/>
      <c r="S546" s="538"/>
    </row>
    <row r="547" spans="2:19" ht="11.25" customHeight="1" thickBot="1" x14ac:dyDescent="0.3">
      <c r="B547" s="535" t="s">
        <v>280</v>
      </c>
      <c r="C547" s="535"/>
      <c r="D547" s="535"/>
      <c r="E547" s="535"/>
      <c r="F547" s="535"/>
      <c r="G547" s="535"/>
      <c r="H547" s="535"/>
      <c r="I547" s="535"/>
      <c r="J547" s="535"/>
      <c r="K547" s="535"/>
      <c r="L547" s="535"/>
      <c r="M547" s="535"/>
      <c r="N547" s="535"/>
      <c r="O547" s="535"/>
      <c r="P547" s="365">
        <v>1215034776.5899999</v>
      </c>
      <c r="Q547" s="536">
        <v>1261354300.5899999</v>
      </c>
      <c r="R547" s="536"/>
      <c r="S547" s="536"/>
    </row>
    <row r="548" spans="2:19" ht="15" customHeight="1" x14ac:dyDescent="0.25">
      <c r="B548" s="530"/>
      <c r="C548" s="530"/>
      <c r="D548" s="530"/>
      <c r="E548" s="530"/>
      <c r="F548" s="530"/>
      <c r="G548" s="530"/>
      <c r="H548" s="530"/>
      <c r="I548" s="530"/>
      <c r="J548" s="530"/>
      <c r="K548" s="357"/>
      <c r="L548" s="530"/>
      <c r="M548" s="530"/>
      <c r="N548" s="530"/>
      <c r="O548" s="530"/>
      <c r="P548" s="530"/>
      <c r="Q548" s="530"/>
    </row>
    <row r="549" spans="2:19" ht="33.75" customHeight="1" x14ac:dyDescent="0.25">
      <c r="B549" s="525" t="s">
        <v>1018</v>
      </c>
      <c r="C549" s="525"/>
      <c r="D549" s="525"/>
      <c r="E549" s="525"/>
      <c r="F549" s="524"/>
      <c r="G549" s="524"/>
      <c r="H549" s="533"/>
      <c r="I549" s="533"/>
      <c r="J549" s="533"/>
      <c r="K549" s="357"/>
      <c r="L549" s="534" t="s">
        <v>1019</v>
      </c>
      <c r="M549" s="534"/>
      <c r="N549" s="534"/>
      <c r="O549" s="534"/>
      <c r="P549" s="534"/>
      <c r="Q549" s="534"/>
    </row>
    <row r="550" spans="2:19" ht="15" customHeight="1" x14ac:dyDescent="0.25">
      <c r="B550" s="524"/>
      <c r="C550" s="524"/>
      <c r="D550" s="524"/>
      <c r="E550" s="524"/>
      <c r="F550" s="524"/>
      <c r="G550" s="524"/>
      <c r="H550" s="521"/>
      <c r="I550" s="521"/>
      <c r="J550" s="521"/>
      <c r="K550" s="357"/>
      <c r="L550" s="521" t="s">
        <v>815</v>
      </c>
      <c r="M550" s="521"/>
      <c r="N550" s="521"/>
      <c r="O550" s="521"/>
      <c r="P550" s="521"/>
      <c r="Q550" s="521"/>
    </row>
    <row r="551" spans="2:19" ht="15" customHeight="1" x14ac:dyDescent="0.25">
      <c r="B551" s="524"/>
      <c r="C551" s="524"/>
      <c r="D551" s="524"/>
      <c r="E551" s="524"/>
      <c r="F551" s="524"/>
      <c r="G551" s="524"/>
      <c r="H551" s="524"/>
      <c r="I551" s="524"/>
      <c r="J551" s="524"/>
      <c r="K551" s="357"/>
      <c r="L551" s="530"/>
      <c r="M551" s="530"/>
      <c r="N551" s="530"/>
      <c r="O551" s="530"/>
      <c r="P551" s="530"/>
      <c r="Q551" s="530"/>
    </row>
  </sheetData>
  <mergeCells count="2213">
    <mergeCell ref="J4:M4"/>
    <mergeCell ref="C5:D5"/>
    <mergeCell ref="E5:F5"/>
    <mergeCell ref="H5:I5"/>
    <mergeCell ref="J5:M5"/>
    <mergeCell ref="C3:D3"/>
    <mergeCell ref="E3:F3"/>
    <mergeCell ref="H3:I3"/>
    <mergeCell ref="J3:M3"/>
    <mergeCell ref="N3:R7"/>
    <mergeCell ref="C4:D4"/>
    <mergeCell ref="E4:F4"/>
    <mergeCell ref="H4:I4"/>
    <mergeCell ref="P1:R1"/>
    <mergeCell ref="C2:D2"/>
    <mergeCell ref="E2:F2"/>
    <mergeCell ref="H2:I2"/>
    <mergeCell ref="J2:M2"/>
    <mergeCell ref="N2:O2"/>
    <mergeCell ref="P2:R2"/>
    <mergeCell ref="C1:D1"/>
    <mergeCell ref="E1:F1"/>
    <mergeCell ref="H1:I1"/>
    <mergeCell ref="J1:M1"/>
    <mergeCell ref="N1:O1"/>
    <mergeCell ref="P8:R8"/>
    <mergeCell ref="C9:D9"/>
    <mergeCell ref="E9:F9"/>
    <mergeCell ref="H9:I9"/>
    <mergeCell ref="J9:M9"/>
    <mergeCell ref="N9:O9"/>
    <mergeCell ref="P9:R9"/>
    <mergeCell ref="C8:D8"/>
    <mergeCell ref="E8:F8"/>
    <mergeCell ref="H8:I8"/>
    <mergeCell ref="J8:M8"/>
    <mergeCell ref="N8:O8"/>
    <mergeCell ref="C6:D6"/>
    <mergeCell ref="E6:F6"/>
    <mergeCell ref="H6:I6"/>
    <mergeCell ref="J6:M6"/>
    <mergeCell ref="C7:D7"/>
    <mergeCell ref="E7:F7"/>
    <mergeCell ref="H7:I7"/>
    <mergeCell ref="J7:M7"/>
    <mergeCell ref="P11:R11"/>
    <mergeCell ref="C12:D12"/>
    <mergeCell ref="E12:F12"/>
    <mergeCell ref="H12:I12"/>
    <mergeCell ref="J12:M12"/>
    <mergeCell ref="N12:O12"/>
    <mergeCell ref="P12:R12"/>
    <mergeCell ref="C11:D11"/>
    <mergeCell ref="E11:F11"/>
    <mergeCell ref="H11:I11"/>
    <mergeCell ref="J11:M11"/>
    <mergeCell ref="N11:O11"/>
    <mergeCell ref="C10:D10"/>
    <mergeCell ref="E10:F10"/>
    <mergeCell ref="H10:I10"/>
    <mergeCell ref="J10:M10"/>
    <mergeCell ref="N10:R10"/>
    <mergeCell ref="P17:R17"/>
    <mergeCell ref="B18:H18"/>
    <mergeCell ref="I18:L18"/>
    <mergeCell ref="M18:N18"/>
    <mergeCell ref="Q18:S18"/>
    <mergeCell ref="B19:G20"/>
    <mergeCell ref="H19:H20"/>
    <mergeCell ref="I19:L20"/>
    <mergeCell ref="M19:N20"/>
    <mergeCell ref="P13:R13"/>
    <mergeCell ref="B14:R14"/>
    <mergeCell ref="B15:S15"/>
    <mergeCell ref="B16:R16"/>
    <mergeCell ref="C17:D17"/>
    <mergeCell ref="E17:F17"/>
    <mergeCell ref="H17:I17"/>
    <mergeCell ref="J17:M17"/>
    <mergeCell ref="N17:O17"/>
    <mergeCell ref="C13:D13"/>
    <mergeCell ref="E13:F13"/>
    <mergeCell ref="H13:I13"/>
    <mergeCell ref="J13:M13"/>
    <mergeCell ref="N13:O13"/>
    <mergeCell ref="B24:G24"/>
    <mergeCell ref="I24:L24"/>
    <mergeCell ref="M24:N24"/>
    <mergeCell ref="Q24:S24"/>
    <mergeCell ref="B25:G25"/>
    <mergeCell ref="I25:L25"/>
    <mergeCell ref="M25:N25"/>
    <mergeCell ref="Q25:S25"/>
    <mergeCell ref="B22:G22"/>
    <mergeCell ref="I22:L22"/>
    <mergeCell ref="M22:N22"/>
    <mergeCell ref="Q22:S22"/>
    <mergeCell ref="B23:G23"/>
    <mergeCell ref="I23:L23"/>
    <mergeCell ref="M23:N23"/>
    <mergeCell ref="Q23:S23"/>
    <mergeCell ref="O19:O20"/>
    <mergeCell ref="P19:S19"/>
    <mergeCell ref="Q20:S20"/>
    <mergeCell ref="B21:G21"/>
    <mergeCell ref="I21:L21"/>
    <mergeCell ref="M21:N21"/>
    <mergeCell ref="Q21:S21"/>
    <mergeCell ref="B30:G30"/>
    <mergeCell ref="I30:L30"/>
    <mergeCell ref="M30:N30"/>
    <mergeCell ref="Q30:S30"/>
    <mergeCell ref="B31:G31"/>
    <mergeCell ref="I31:L31"/>
    <mergeCell ref="M31:N31"/>
    <mergeCell ref="Q31:S31"/>
    <mergeCell ref="B28:G28"/>
    <mergeCell ref="I28:L28"/>
    <mergeCell ref="M28:N28"/>
    <mergeCell ref="Q28:S28"/>
    <mergeCell ref="B29:G29"/>
    <mergeCell ref="I29:L29"/>
    <mergeCell ref="M29:N29"/>
    <mergeCell ref="Q29:S29"/>
    <mergeCell ref="B26:G26"/>
    <mergeCell ref="I26:L26"/>
    <mergeCell ref="M26:N26"/>
    <mergeCell ref="Q26:S26"/>
    <mergeCell ref="B27:G27"/>
    <mergeCell ref="I27:L27"/>
    <mergeCell ref="M27:N27"/>
    <mergeCell ref="Q27:S27"/>
    <mergeCell ref="B36:G36"/>
    <mergeCell ref="I36:L36"/>
    <mergeCell ref="M36:N36"/>
    <mergeCell ref="Q36:S36"/>
    <mergeCell ref="B37:G37"/>
    <mergeCell ref="I37:L37"/>
    <mergeCell ref="M37:N37"/>
    <mergeCell ref="Q37:S37"/>
    <mergeCell ref="B34:G34"/>
    <mergeCell ref="I34:L34"/>
    <mergeCell ref="M34:N34"/>
    <mergeCell ref="Q34:S34"/>
    <mergeCell ref="B35:G35"/>
    <mergeCell ref="I35:L35"/>
    <mergeCell ref="M35:N35"/>
    <mergeCell ref="Q35:S35"/>
    <mergeCell ref="B32:G32"/>
    <mergeCell ref="I32:L32"/>
    <mergeCell ref="M32:N32"/>
    <mergeCell ref="Q32:S32"/>
    <mergeCell ref="B33:G33"/>
    <mergeCell ref="I33:L33"/>
    <mergeCell ref="M33:N33"/>
    <mergeCell ref="Q33:S33"/>
    <mergeCell ref="B42:G42"/>
    <mergeCell ref="I42:L42"/>
    <mergeCell ref="M42:N42"/>
    <mergeCell ref="Q42:S42"/>
    <mergeCell ref="B43:G43"/>
    <mergeCell ref="I43:L43"/>
    <mergeCell ref="M43:N43"/>
    <mergeCell ref="Q43:S43"/>
    <mergeCell ref="B40:G40"/>
    <mergeCell ref="I40:L40"/>
    <mergeCell ref="M40:N40"/>
    <mergeCell ref="Q40:S40"/>
    <mergeCell ref="B41:G41"/>
    <mergeCell ref="I41:L41"/>
    <mergeCell ref="M41:N41"/>
    <mergeCell ref="Q41:S41"/>
    <mergeCell ref="B38:G38"/>
    <mergeCell ref="I38:L38"/>
    <mergeCell ref="M38:N38"/>
    <mergeCell ref="Q38:S38"/>
    <mergeCell ref="B39:G39"/>
    <mergeCell ref="I39:L39"/>
    <mergeCell ref="M39:N39"/>
    <mergeCell ref="Q39:S39"/>
    <mergeCell ref="B48:G48"/>
    <mergeCell ref="I48:L48"/>
    <mergeCell ref="M48:N48"/>
    <mergeCell ref="Q48:S48"/>
    <mergeCell ref="B49:G49"/>
    <mergeCell ref="I49:L49"/>
    <mergeCell ref="M49:N49"/>
    <mergeCell ref="Q49:S49"/>
    <mergeCell ref="B46:G46"/>
    <mergeCell ref="I46:L46"/>
    <mergeCell ref="M46:N46"/>
    <mergeCell ref="Q46:S46"/>
    <mergeCell ref="B47:G47"/>
    <mergeCell ref="I47:L47"/>
    <mergeCell ref="M47:N47"/>
    <mergeCell ref="Q47:S47"/>
    <mergeCell ref="B44:G44"/>
    <mergeCell ref="I44:L44"/>
    <mergeCell ref="M44:N44"/>
    <mergeCell ref="Q44:S44"/>
    <mergeCell ref="B45:G45"/>
    <mergeCell ref="I45:L45"/>
    <mergeCell ref="M45:N45"/>
    <mergeCell ref="Q45:S45"/>
    <mergeCell ref="B54:G54"/>
    <mergeCell ref="I54:L54"/>
    <mergeCell ref="M54:N54"/>
    <mergeCell ref="Q54:S54"/>
    <mergeCell ref="B55:G55"/>
    <mergeCell ref="I55:L55"/>
    <mergeCell ref="M55:N55"/>
    <mergeCell ref="Q55:S55"/>
    <mergeCell ref="B52:G52"/>
    <mergeCell ref="I52:L52"/>
    <mergeCell ref="M52:N52"/>
    <mergeCell ref="Q52:S52"/>
    <mergeCell ref="B53:G53"/>
    <mergeCell ref="I53:L53"/>
    <mergeCell ref="M53:N53"/>
    <mergeCell ref="Q53:S53"/>
    <mergeCell ref="B50:G50"/>
    <mergeCell ref="I50:L50"/>
    <mergeCell ref="M50:N50"/>
    <mergeCell ref="Q50:S50"/>
    <mergeCell ref="B51:G51"/>
    <mergeCell ref="I51:L51"/>
    <mergeCell ref="M51:N51"/>
    <mergeCell ref="Q51:S51"/>
    <mergeCell ref="B60:G60"/>
    <mergeCell ref="I60:L60"/>
    <mergeCell ref="M60:N60"/>
    <mergeCell ref="Q60:S60"/>
    <mergeCell ref="B61:G61"/>
    <mergeCell ref="I61:L61"/>
    <mergeCell ref="M61:N61"/>
    <mergeCell ref="Q61:S61"/>
    <mergeCell ref="B58:G58"/>
    <mergeCell ref="I58:L58"/>
    <mergeCell ref="M58:N58"/>
    <mergeCell ref="Q58:S58"/>
    <mergeCell ref="B59:G59"/>
    <mergeCell ref="I59:L59"/>
    <mergeCell ref="M59:N59"/>
    <mergeCell ref="Q59:S59"/>
    <mergeCell ref="B56:G56"/>
    <mergeCell ref="I56:L56"/>
    <mergeCell ref="M56:N56"/>
    <mergeCell ref="Q56:S56"/>
    <mergeCell ref="B57:G57"/>
    <mergeCell ref="I57:L57"/>
    <mergeCell ref="M57:N57"/>
    <mergeCell ref="Q57:S57"/>
    <mergeCell ref="B66:G66"/>
    <mergeCell ref="I66:L66"/>
    <mergeCell ref="M66:N66"/>
    <mergeCell ref="Q66:S66"/>
    <mergeCell ref="B67:G67"/>
    <mergeCell ref="I67:L67"/>
    <mergeCell ref="M67:N67"/>
    <mergeCell ref="Q67:S67"/>
    <mergeCell ref="B64:G64"/>
    <mergeCell ref="I64:L64"/>
    <mergeCell ref="M64:N64"/>
    <mergeCell ref="Q64:S64"/>
    <mergeCell ref="B65:G65"/>
    <mergeCell ref="I65:L65"/>
    <mergeCell ref="M65:N65"/>
    <mergeCell ref="Q65:S65"/>
    <mergeCell ref="B62:G62"/>
    <mergeCell ref="I62:L62"/>
    <mergeCell ref="M62:N62"/>
    <mergeCell ref="Q62:S62"/>
    <mergeCell ref="B63:G63"/>
    <mergeCell ref="I63:L63"/>
    <mergeCell ref="M63:N63"/>
    <mergeCell ref="Q63:S63"/>
    <mergeCell ref="B72:G72"/>
    <mergeCell ref="I72:L72"/>
    <mergeCell ref="M72:N72"/>
    <mergeCell ref="Q72:S72"/>
    <mergeCell ref="B73:G73"/>
    <mergeCell ref="I73:L73"/>
    <mergeCell ref="M73:N73"/>
    <mergeCell ref="Q73:S73"/>
    <mergeCell ref="B70:G70"/>
    <mergeCell ref="I70:L70"/>
    <mergeCell ref="M70:N70"/>
    <mergeCell ref="Q70:S70"/>
    <mergeCell ref="B71:G71"/>
    <mergeCell ref="I71:L71"/>
    <mergeCell ref="M71:N71"/>
    <mergeCell ref="Q71:S71"/>
    <mergeCell ref="B68:G68"/>
    <mergeCell ref="I68:L68"/>
    <mergeCell ref="M68:N68"/>
    <mergeCell ref="Q68:S68"/>
    <mergeCell ref="B69:G69"/>
    <mergeCell ref="I69:L69"/>
    <mergeCell ref="M69:N69"/>
    <mergeCell ref="Q69:S69"/>
    <mergeCell ref="B78:G78"/>
    <mergeCell ref="I78:L78"/>
    <mergeCell ref="M78:N78"/>
    <mergeCell ref="Q78:S78"/>
    <mergeCell ref="B79:G79"/>
    <mergeCell ref="I79:L79"/>
    <mergeCell ref="M79:N79"/>
    <mergeCell ref="Q79:S79"/>
    <mergeCell ref="B76:G76"/>
    <mergeCell ref="I76:L76"/>
    <mergeCell ref="M76:N76"/>
    <mergeCell ref="Q76:S76"/>
    <mergeCell ref="B77:G77"/>
    <mergeCell ref="I77:L77"/>
    <mergeCell ref="M77:N77"/>
    <mergeCell ref="Q77:S77"/>
    <mergeCell ref="B74:G74"/>
    <mergeCell ref="I74:L74"/>
    <mergeCell ref="M74:N74"/>
    <mergeCell ref="Q74:S74"/>
    <mergeCell ref="B75:G75"/>
    <mergeCell ref="I75:L75"/>
    <mergeCell ref="M75:N75"/>
    <mergeCell ref="Q75:S75"/>
    <mergeCell ref="B84:G84"/>
    <mergeCell ref="I84:L84"/>
    <mergeCell ref="M84:N84"/>
    <mergeCell ref="Q84:S84"/>
    <mergeCell ref="B85:G85"/>
    <mergeCell ref="I85:L85"/>
    <mergeCell ref="M85:N85"/>
    <mergeCell ref="Q85:S85"/>
    <mergeCell ref="B82:G82"/>
    <mergeCell ref="I82:L82"/>
    <mergeCell ref="M82:N82"/>
    <mergeCell ref="Q82:S82"/>
    <mergeCell ref="B83:G83"/>
    <mergeCell ref="I83:L83"/>
    <mergeCell ref="M83:N83"/>
    <mergeCell ref="Q83:S83"/>
    <mergeCell ref="B80:G80"/>
    <mergeCell ref="I80:L80"/>
    <mergeCell ref="M80:N80"/>
    <mergeCell ref="Q80:S80"/>
    <mergeCell ref="B81:G81"/>
    <mergeCell ref="I81:L81"/>
    <mergeCell ref="M81:N81"/>
    <mergeCell ref="Q81:S81"/>
    <mergeCell ref="B90:G90"/>
    <mergeCell ref="I90:L90"/>
    <mergeCell ref="M90:N90"/>
    <mergeCell ref="Q90:S90"/>
    <mergeCell ref="B91:G91"/>
    <mergeCell ref="I91:L91"/>
    <mergeCell ref="M91:N91"/>
    <mergeCell ref="Q91:S91"/>
    <mergeCell ref="B88:G88"/>
    <mergeCell ref="I88:L88"/>
    <mergeCell ref="M88:N88"/>
    <mergeCell ref="Q88:S88"/>
    <mergeCell ref="B89:G89"/>
    <mergeCell ref="I89:L89"/>
    <mergeCell ref="M89:N89"/>
    <mergeCell ref="Q89:S89"/>
    <mergeCell ref="B86:G86"/>
    <mergeCell ref="I86:L86"/>
    <mergeCell ref="M86:N86"/>
    <mergeCell ref="Q86:S86"/>
    <mergeCell ref="B87:G87"/>
    <mergeCell ref="I87:L87"/>
    <mergeCell ref="M87:N87"/>
    <mergeCell ref="Q87:S87"/>
    <mergeCell ref="B96:G96"/>
    <mergeCell ref="I96:L96"/>
    <mergeCell ref="M96:N96"/>
    <mergeCell ref="Q96:S96"/>
    <mergeCell ref="B97:G97"/>
    <mergeCell ref="I97:L97"/>
    <mergeCell ref="M97:N97"/>
    <mergeCell ref="Q97:S97"/>
    <mergeCell ref="B94:G94"/>
    <mergeCell ref="I94:L94"/>
    <mergeCell ref="M94:N94"/>
    <mergeCell ref="Q94:S94"/>
    <mergeCell ref="B95:G95"/>
    <mergeCell ref="I95:L95"/>
    <mergeCell ref="M95:N95"/>
    <mergeCell ref="Q95:S95"/>
    <mergeCell ref="B92:G92"/>
    <mergeCell ref="I92:L92"/>
    <mergeCell ref="M92:N92"/>
    <mergeCell ref="Q92:S92"/>
    <mergeCell ref="B93:G93"/>
    <mergeCell ref="I93:L93"/>
    <mergeCell ref="M93:N93"/>
    <mergeCell ref="Q93:S93"/>
    <mergeCell ref="B102:G102"/>
    <mergeCell ref="I102:L102"/>
    <mergeCell ref="M102:N102"/>
    <mergeCell ref="Q102:S102"/>
    <mergeCell ref="B103:G103"/>
    <mergeCell ref="I103:L103"/>
    <mergeCell ref="M103:N103"/>
    <mergeCell ref="Q103:S103"/>
    <mergeCell ref="B100:G100"/>
    <mergeCell ref="I100:L100"/>
    <mergeCell ref="M100:N100"/>
    <mergeCell ref="Q100:S100"/>
    <mergeCell ref="B101:G101"/>
    <mergeCell ref="I101:L101"/>
    <mergeCell ref="M101:N101"/>
    <mergeCell ref="Q101:S101"/>
    <mergeCell ref="B98:G98"/>
    <mergeCell ref="I98:L98"/>
    <mergeCell ref="M98:N98"/>
    <mergeCell ref="Q98:S98"/>
    <mergeCell ref="B99:G99"/>
    <mergeCell ref="I99:L99"/>
    <mergeCell ref="M99:N99"/>
    <mergeCell ref="Q99:S99"/>
    <mergeCell ref="B108:G108"/>
    <mergeCell ref="I108:L108"/>
    <mergeCell ref="M108:N108"/>
    <mergeCell ref="Q108:S108"/>
    <mergeCell ref="B109:G109"/>
    <mergeCell ref="I109:L109"/>
    <mergeCell ref="M109:N109"/>
    <mergeCell ref="Q109:S109"/>
    <mergeCell ref="B106:G106"/>
    <mergeCell ref="I106:L106"/>
    <mergeCell ref="M106:N106"/>
    <mergeCell ref="Q106:S106"/>
    <mergeCell ref="B107:G107"/>
    <mergeCell ref="I107:L107"/>
    <mergeCell ref="M107:N107"/>
    <mergeCell ref="Q107:S107"/>
    <mergeCell ref="B104:G104"/>
    <mergeCell ref="I104:L104"/>
    <mergeCell ref="M104:N104"/>
    <mergeCell ref="Q104:S104"/>
    <mergeCell ref="B105:G105"/>
    <mergeCell ref="I105:L105"/>
    <mergeCell ref="M105:N105"/>
    <mergeCell ref="Q105:S105"/>
    <mergeCell ref="B114:G114"/>
    <mergeCell ref="I114:L114"/>
    <mergeCell ref="M114:N114"/>
    <mergeCell ref="Q114:S114"/>
    <mergeCell ref="B115:G115"/>
    <mergeCell ref="I115:L115"/>
    <mergeCell ref="M115:N115"/>
    <mergeCell ref="Q115:S115"/>
    <mergeCell ref="B112:G112"/>
    <mergeCell ref="I112:L112"/>
    <mergeCell ref="M112:N112"/>
    <mergeCell ref="Q112:S112"/>
    <mergeCell ref="B113:G113"/>
    <mergeCell ref="I113:L113"/>
    <mergeCell ref="M113:N113"/>
    <mergeCell ref="Q113:S113"/>
    <mergeCell ref="B110:G110"/>
    <mergeCell ref="I110:L110"/>
    <mergeCell ref="M110:N110"/>
    <mergeCell ref="Q110:S110"/>
    <mergeCell ref="B111:G111"/>
    <mergeCell ref="I111:L111"/>
    <mergeCell ref="M111:N111"/>
    <mergeCell ref="Q111:S111"/>
    <mergeCell ref="B120:G120"/>
    <mergeCell ref="I120:L120"/>
    <mergeCell ref="M120:N120"/>
    <mergeCell ref="Q120:S120"/>
    <mergeCell ref="B121:G121"/>
    <mergeCell ref="I121:L121"/>
    <mergeCell ref="M121:N121"/>
    <mergeCell ref="Q121:S121"/>
    <mergeCell ref="B118:G118"/>
    <mergeCell ref="I118:L118"/>
    <mergeCell ref="M118:N118"/>
    <mergeCell ref="Q118:S118"/>
    <mergeCell ref="B119:G119"/>
    <mergeCell ref="I119:L119"/>
    <mergeCell ref="M119:N119"/>
    <mergeCell ref="Q119:S119"/>
    <mergeCell ref="B116:G116"/>
    <mergeCell ref="I116:L116"/>
    <mergeCell ref="M116:N116"/>
    <mergeCell ref="Q116:S116"/>
    <mergeCell ref="B117:G117"/>
    <mergeCell ref="I117:L117"/>
    <mergeCell ref="M117:N117"/>
    <mergeCell ref="Q117:S117"/>
    <mergeCell ref="B126:G126"/>
    <mergeCell ref="I126:L126"/>
    <mergeCell ref="M126:N126"/>
    <mergeCell ref="Q126:S126"/>
    <mergeCell ref="B127:G127"/>
    <mergeCell ref="I127:L127"/>
    <mergeCell ref="M127:N127"/>
    <mergeCell ref="Q127:S127"/>
    <mergeCell ref="B124:G124"/>
    <mergeCell ref="I124:L124"/>
    <mergeCell ref="M124:N124"/>
    <mergeCell ref="Q124:S124"/>
    <mergeCell ref="B125:G125"/>
    <mergeCell ref="I125:L125"/>
    <mergeCell ref="M125:N125"/>
    <mergeCell ref="Q125:S125"/>
    <mergeCell ref="B122:G122"/>
    <mergeCell ref="I122:L122"/>
    <mergeCell ref="M122:N122"/>
    <mergeCell ref="Q122:S122"/>
    <mergeCell ref="B123:G123"/>
    <mergeCell ref="I123:L123"/>
    <mergeCell ref="M123:N123"/>
    <mergeCell ref="Q123:S123"/>
    <mergeCell ref="B132:G132"/>
    <mergeCell ref="I132:L132"/>
    <mergeCell ref="M132:N132"/>
    <mergeCell ref="Q132:S132"/>
    <mergeCell ref="B133:G133"/>
    <mergeCell ref="I133:L133"/>
    <mergeCell ref="M133:N133"/>
    <mergeCell ref="Q133:S133"/>
    <mergeCell ref="B130:G130"/>
    <mergeCell ref="I130:L130"/>
    <mergeCell ref="M130:N130"/>
    <mergeCell ref="Q130:S130"/>
    <mergeCell ref="B131:G131"/>
    <mergeCell ref="I131:L131"/>
    <mergeCell ref="M131:N131"/>
    <mergeCell ref="Q131:S131"/>
    <mergeCell ref="B128:G128"/>
    <mergeCell ref="I128:L128"/>
    <mergeCell ref="M128:N128"/>
    <mergeCell ref="Q128:S128"/>
    <mergeCell ref="B129:G129"/>
    <mergeCell ref="I129:L129"/>
    <mergeCell ref="M129:N129"/>
    <mergeCell ref="Q129:S129"/>
    <mergeCell ref="B138:G138"/>
    <mergeCell ref="I138:L138"/>
    <mergeCell ref="M138:N138"/>
    <mergeCell ref="Q138:S138"/>
    <mergeCell ref="B139:G139"/>
    <mergeCell ref="I139:L139"/>
    <mergeCell ref="M139:N139"/>
    <mergeCell ref="Q139:S139"/>
    <mergeCell ref="B136:G136"/>
    <mergeCell ref="I136:L136"/>
    <mergeCell ref="M136:N136"/>
    <mergeCell ref="Q136:S136"/>
    <mergeCell ref="B137:G137"/>
    <mergeCell ref="I137:L137"/>
    <mergeCell ref="M137:N137"/>
    <mergeCell ref="Q137:S137"/>
    <mergeCell ref="B134:G134"/>
    <mergeCell ref="I134:L134"/>
    <mergeCell ref="M134:N134"/>
    <mergeCell ref="Q134:S134"/>
    <mergeCell ref="B135:G135"/>
    <mergeCell ref="I135:L135"/>
    <mergeCell ref="M135:N135"/>
    <mergeCell ref="Q135:S135"/>
    <mergeCell ref="B144:G144"/>
    <mergeCell ref="I144:L144"/>
    <mergeCell ref="M144:N144"/>
    <mergeCell ref="Q144:S144"/>
    <mergeCell ref="B145:G145"/>
    <mergeCell ref="I145:L145"/>
    <mergeCell ref="M145:N145"/>
    <mergeCell ref="Q145:S145"/>
    <mergeCell ref="B142:G142"/>
    <mergeCell ref="I142:L142"/>
    <mergeCell ref="M142:N142"/>
    <mergeCell ref="Q142:S142"/>
    <mergeCell ref="B143:G143"/>
    <mergeCell ref="I143:L143"/>
    <mergeCell ref="M143:N143"/>
    <mergeCell ref="Q143:S143"/>
    <mergeCell ref="B140:G140"/>
    <mergeCell ref="I140:L140"/>
    <mergeCell ref="M140:N140"/>
    <mergeCell ref="Q140:S140"/>
    <mergeCell ref="B141:G141"/>
    <mergeCell ref="I141:L141"/>
    <mergeCell ref="M141:N141"/>
    <mergeCell ref="Q141:S141"/>
    <mergeCell ref="B150:G150"/>
    <mergeCell ref="I150:L150"/>
    <mergeCell ref="M150:N150"/>
    <mergeCell ref="Q150:S150"/>
    <mergeCell ref="B151:G151"/>
    <mergeCell ref="I151:L151"/>
    <mergeCell ref="M151:N151"/>
    <mergeCell ref="Q151:S151"/>
    <mergeCell ref="B148:G148"/>
    <mergeCell ref="I148:L148"/>
    <mergeCell ref="M148:N148"/>
    <mergeCell ref="Q148:S148"/>
    <mergeCell ref="B149:G149"/>
    <mergeCell ref="I149:L149"/>
    <mergeCell ref="M149:N149"/>
    <mergeCell ref="Q149:S149"/>
    <mergeCell ref="B146:G146"/>
    <mergeCell ref="I146:L146"/>
    <mergeCell ref="M146:N146"/>
    <mergeCell ref="Q146:S146"/>
    <mergeCell ref="B147:G147"/>
    <mergeCell ref="I147:L147"/>
    <mergeCell ref="M147:N147"/>
    <mergeCell ref="Q147:S147"/>
    <mergeCell ref="B156:G156"/>
    <mergeCell ref="I156:L156"/>
    <mergeCell ref="M156:N156"/>
    <mergeCell ref="Q156:S156"/>
    <mergeCell ref="B157:G157"/>
    <mergeCell ref="I157:L157"/>
    <mergeCell ref="M157:N157"/>
    <mergeCell ref="Q157:S157"/>
    <mergeCell ref="B154:G154"/>
    <mergeCell ref="I154:L154"/>
    <mergeCell ref="M154:N154"/>
    <mergeCell ref="Q154:S154"/>
    <mergeCell ref="B155:G155"/>
    <mergeCell ref="I155:L155"/>
    <mergeCell ref="M155:N155"/>
    <mergeCell ref="Q155:S155"/>
    <mergeCell ref="B152:G152"/>
    <mergeCell ref="I152:L152"/>
    <mergeCell ref="M152:N152"/>
    <mergeCell ref="Q152:S152"/>
    <mergeCell ref="B153:G153"/>
    <mergeCell ref="I153:L153"/>
    <mergeCell ref="M153:N153"/>
    <mergeCell ref="Q153:S153"/>
    <mergeCell ref="B162:G162"/>
    <mergeCell ref="I162:L162"/>
    <mergeCell ref="M162:N162"/>
    <mergeCell ref="Q162:S162"/>
    <mergeCell ref="B163:G163"/>
    <mergeCell ref="I163:L163"/>
    <mergeCell ref="M163:N163"/>
    <mergeCell ref="Q163:S163"/>
    <mergeCell ref="B160:G160"/>
    <mergeCell ref="I160:L160"/>
    <mergeCell ref="M160:N160"/>
    <mergeCell ref="Q160:S160"/>
    <mergeCell ref="B161:G161"/>
    <mergeCell ref="I161:L161"/>
    <mergeCell ref="M161:N161"/>
    <mergeCell ref="Q161:S161"/>
    <mergeCell ref="B158:G158"/>
    <mergeCell ref="I158:L158"/>
    <mergeCell ref="M158:N158"/>
    <mergeCell ref="Q158:S158"/>
    <mergeCell ref="B159:G159"/>
    <mergeCell ref="I159:L159"/>
    <mergeCell ref="M159:N159"/>
    <mergeCell ref="Q159:S159"/>
    <mergeCell ref="B168:G168"/>
    <mergeCell ref="I168:L168"/>
    <mergeCell ref="M168:N168"/>
    <mergeCell ref="Q168:S168"/>
    <mergeCell ref="B169:G169"/>
    <mergeCell ref="I169:L169"/>
    <mergeCell ref="M169:N169"/>
    <mergeCell ref="Q169:S169"/>
    <mergeCell ref="B166:G166"/>
    <mergeCell ref="I166:L166"/>
    <mergeCell ref="M166:N166"/>
    <mergeCell ref="Q166:S166"/>
    <mergeCell ref="B167:G167"/>
    <mergeCell ref="I167:L167"/>
    <mergeCell ref="M167:N167"/>
    <mergeCell ref="Q167:S167"/>
    <mergeCell ref="B164:G164"/>
    <mergeCell ref="I164:L164"/>
    <mergeCell ref="M164:N164"/>
    <mergeCell ref="Q164:S164"/>
    <mergeCell ref="B165:G165"/>
    <mergeCell ref="I165:L165"/>
    <mergeCell ref="M165:N165"/>
    <mergeCell ref="Q165:S165"/>
    <mergeCell ref="B174:G174"/>
    <mergeCell ref="I174:L174"/>
    <mergeCell ref="M174:N174"/>
    <mergeCell ref="Q174:S174"/>
    <mergeCell ref="B175:G175"/>
    <mergeCell ref="I175:L175"/>
    <mergeCell ref="M175:N175"/>
    <mergeCell ref="Q175:S175"/>
    <mergeCell ref="B172:G172"/>
    <mergeCell ref="I172:L172"/>
    <mergeCell ref="M172:N172"/>
    <mergeCell ref="Q172:S172"/>
    <mergeCell ref="B173:G173"/>
    <mergeCell ref="I173:L173"/>
    <mergeCell ref="M173:N173"/>
    <mergeCell ref="Q173:S173"/>
    <mergeCell ref="B170:G170"/>
    <mergeCell ref="I170:L170"/>
    <mergeCell ref="M170:N170"/>
    <mergeCell ref="Q170:S170"/>
    <mergeCell ref="B171:G171"/>
    <mergeCell ref="I171:L171"/>
    <mergeCell ref="M171:N171"/>
    <mergeCell ref="Q171:S171"/>
    <mergeCell ref="B180:G180"/>
    <mergeCell ref="I180:L180"/>
    <mergeCell ref="M180:N180"/>
    <mergeCell ref="Q180:S180"/>
    <mergeCell ref="B181:G181"/>
    <mergeCell ref="I181:L181"/>
    <mergeCell ref="M181:N181"/>
    <mergeCell ref="Q181:S181"/>
    <mergeCell ref="B178:G178"/>
    <mergeCell ref="I178:L178"/>
    <mergeCell ref="M178:N178"/>
    <mergeCell ref="Q178:S178"/>
    <mergeCell ref="B179:G179"/>
    <mergeCell ref="I179:L179"/>
    <mergeCell ref="M179:N179"/>
    <mergeCell ref="Q179:S179"/>
    <mergeCell ref="B176:G176"/>
    <mergeCell ref="I176:L176"/>
    <mergeCell ref="M176:N176"/>
    <mergeCell ref="Q176:S176"/>
    <mergeCell ref="B177:G177"/>
    <mergeCell ref="I177:L177"/>
    <mergeCell ref="M177:N177"/>
    <mergeCell ref="Q177:S177"/>
    <mergeCell ref="B186:G186"/>
    <mergeCell ref="I186:L186"/>
    <mergeCell ref="M186:N186"/>
    <mergeCell ref="Q186:S186"/>
    <mergeCell ref="B187:G187"/>
    <mergeCell ref="I187:L187"/>
    <mergeCell ref="M187:N187"/>
    <mergeCell ref="Q187:S187"/>
    <mergeCell ref="B184:G184"/>
    <mergeCell ref="I184:L184"/>
    <mergeCell ref="M184:N184"/>
    <mergeCell ref="Q184:S184"/>
    <mergeCell ref="B185:G185"/>
    <mergeCell ref="I185:L185"/>
    <mergeCell ref="M185:N185"/>
    <mergeCell ref="Q185:S185"/>
    <mergeCell ref="B182:G182"/>
    <mergeCell ref="I182:L182"/>
    <mergeCell ref="M182:N182"/>
    <mergeCell ref="Q182:S182"/>
    <mergeCell ref="B183:G183"/>
    <mergeCell ref="I183:L183"/>
    <mergeCell ref="M183:N183"/>
    <mergeCell ref="Q183:S183"/>
    <mergeCell ref="B192:G192"/>
    <mergeCell ref="I192:L192"/>
    <mergeCell ref="M192:N192"/>
    <mergeCell ref="Q192:S192"/>
    <mergeCell ref="B193:G193"/>
    <mergeCell ref="I193:L193"/>
    <mergeCell ref="M193:N193"/>
    <mergeCell ref="Q193:S193"/>
    <mergeCell ref="B190:G190"/>
    <mergeCell ref="I190:L190"/>
    <mergeCell ref="M190:N190"/>
    <mergeCell ref="Q190:S190"/>
    <mergeCell ref="B191:G191"/>
    <mergeCell ref="I191:L191"/>
    <mergeCell ref="M191:N191"/>
    <mergeCell ref="Q191:S191"/>
    <mergeCell ref="B188:G188"/>
    <mergeCell ref="I188:L188"/>
    <mergeCell ref="M188:N188"/>
    <mergeCell ref="Q188:S188"/>
    <mergeCell ref="B189:G189"/>
    <mergeCell ref="I189:L189"/>
    <mergeCell ref="M189:N189"/>
    <mergeCell ref="Q189:S189"/>
    <mergeCell ref="B198:G198"/>
    <mergeCell ref="I198:L198"/>
    <mergeCell ref="M198:N198"/>
    <mergeCell ref="Q198:S198"/>
    <mergeCell ref="B199:G199"/>
    <mergeCell ref="I199:L199"/>
    <mergeCell ref="M199:N199"/>
    <mergeCell ref="Q199:S199"/>
    <mergeCell ref="B196:G196"/>
    <mergeCell ref="I196:L196"/>
    <mergeCell ref="M196:N196"/>
    <mergeCell ref="Q196:S196"/>
    <mergeCell ref="B197:G197"/>
    <mergeCell ref="I197:L197"/>
    <mergeCell ref="M197:N197"/>
    <mergeCell ref="Q197:S197"/>
    <mergeCell ref="B194:G194"/>
    <mergeCell ref="I194:L194"/>
    <mergeCell ref="M194:N194"/>
    <mergeCell ref="Q194:S194"/>
    <mergeCell ref="B195:G195"/>
    <mergeCell ref="I195:L195"/>
    <mergeCell ref="M195:N195"/>
    <mergeCell ref="Q195:S195"/>
    <mergeCell ref="B204:G204"/>
    <mergeCell ref="I204:L204"/>
    <mergeCell ref="M204:N204"/>
    <mergeCell ref="Q204:S204"/>
    <mergeCell ref="B205:G205"/>
    <mergeCell ref="I205:L205"/>
    <mergeCell ref="M205:N205"/>
    <mergeCell ref="Q205:S205"/>
    <mergeCell ref="B202:G202"/>
    <mergeCell ref="I202:L202"/>
    <mergeCell ref="M202:N202"/>
    <mergeCell ref="Q202:S202"/>
    <mergeCell ref="B203:G203"/>
    <mergeCell ref="I203:L203"/>
    <mergeCell ref="M203:N203"/>
    <mergeCell ref="Q203:S203"/>
    <mergeCell ref="B200:G200"/>
    <mergeCell ref="I200:L200"/>
    <mergeCell ref="M200:N200"/>
    <mergeCell ref="Q200:S200"/>
    <mergeCell ref="B201:G201"/>
    <mergeCell ref="I201:L201"/>
    <mergeCell ref="M201:N201"/>
    <mergeCell ref="Q201:S201"/>
    <mergeCell ref="B210:G210"/>
    <mergeCell ref="I210:L210"/>
    <mergeCell ref="M210:N210"/>
    <mergeCell ref="Q210:S210"/>
    <mergeCell ref="B211:G211"/>
    <mergeCell ref="I211:L211"/>
    <mergeCell ref="M211:N211"/>
    <mergeCell ref="Q211:S211"/>
    <mergeCell ref="B208:G208"/>
    <mergeCell ref="I208:L208"/>
    <mergeCell ref="M208:N208"/>
    <mergeCell ref="Q208:S208"/>
    <mergeCell ref="B209:G209"/>
    <mergeCell ref="I209:L209"/>
    <mergeCell ref="M209:N209"/>
    <mergeCell ref="Q209:S209"/>
    <mergeCell ref="B206:G206"/>
    <mergeCell ref="I206:L206"/>
    <mergeCell ref="M206:N206"/>
    <mergeCell ref="Q206:S206"/>
    <mergeCell ref="B207:G207"/>
    <mergeCell ref="I207:L207"/>
    <mergeCell ref="M207:N207"/>
    <mergeCell ref="Q207:S207"/>
    <mergeCell ref="B216:G216"/>
    <mergeCell ref="I216:L216"/>
    <mergeCell ref="M216:N216"/>
    <mergeCell ref="Q216:S216"/>
    <mergeCell ref="B217:G217"/>
    <mergeCell ref="I217:L217"/>
    <mergeCell ref="M217:N217"/>
    <mergeCell ref="Q217:S217"/>
    <mergeCell ref="B214:G214"/>
    <mergeCell ref="I214:L214"/>
    <mergeCell ref="M214:N214"/>
    <mergeCell ref="Q214:S214"/>
    <mergeCell ref="B215:G215"/>
    <mergeCell ref="I215:L215"/>
    <mergeCell ref="M215:N215"/>
    <mergeCell ref="Q215:S215"/>
    <mergeCell ref="B212:G212"/>
    <mergeCell ref="I212:L212"/>
    <mergeCell ref="M212:N212"/>
    <mergeCell ref="Q212:S212"/>
    <mergeCell ref="B213:G213"/>
    <mergeCell ref="I213:L213"/>
    <mergeCell ref="M213:N213"/>
    <mergeCell ref="Q213:S213"/>
    <mergeCell ref="B222:G222"/>
    <mergeCell ref="I222:L222"/>
    <mergeCell ref="M222:N222"/>
    <mergeCell ref="Q222:S222"/>
    <mergeCell ref="B223:G223"/>
    <mergeCell ref="I223:L223"/>
    <mergeCell ref="M223:N223"/>
    <mergeCell ref="Q223:S223"/>
    <mergeCell ref="B220:G220"/>
    <mergeCell ref="I220:L220"/>
    <mergeCell ref="M220:N220"/>
    <mergeCell ref="Q220:S220"/>
    <mergeCell ref="B221:G221"/>
    <mergeCell ref="I221:L221"/>
    <mergeCell ref="M221:N221"/>
    <mergeCell ref="Q221:S221"/>
    <mergeCell ref="B218:G218"/>
    <mergeCell ref="I218:L218"/>
    <mergeCell ref="M218:N218"/>
    <mergeCell ref="Q218:S218"/>
    <mergeCell ref="B219:G219"/>
    <mergeCell ref="I219:L219"/>
    <mergeCell ref="M219:N219"/>
    <mergeCell ref="Q219:S219"/>
    <mergeCell ref="B228:G228"/>
    <mergeCell ref="I228:L228"/>
    <mergeCell ref="M228:N228"/>
    <mergeCell ref="Q228:S228"/>
    <mergeCell ref="B229:G229"/>
    <mergeCell ref="I229:L229"/>
    <mergeCell ref="M229:N229"/>
    <mergeCell ref="Q229:S229"/>
    <mergeCell ref="B226:G226"/>
    <mergeCell ref="I226:L226"/>
    <mergeCell ref="M226:N226"/>
    <mergeCell ref="Q226:S226"/>
    <mergeCell ref="B227:G227"/>
    <mergeCell ref="I227:L227"/>
    <mergeCell ref="M227:N227"/>
    <mergeCell ref="Q227:S227"/>
    <mergeCell ref="B224:G224"/>
    <mergeCell ref="I224:L224"/>
    <mergeCell ref="M224:N224"/>
    <mergeCell ref="Q224:S224"/>
    <mergeCell ref="B225:G225"/>
    <mergeCell ref="I225:L225"/>
    <mergeCell ref="M225:N225"/>
    <mergeCell ref="Q225:S225"/>
    <mergeCell ref="B234:G234"/>
    <mergeCell ref="I234:L234"/>
    <mergeCell ref="M234:N234"/>
    <mergeCell ref="Q234:S234"/>
    <mergeCell ref="B235:G235"/>
    <mergeCell ref="I235:L235"/>
    <mergeCell ref="M235:N235"/>
    <mergeCell ref="Q235:S235"/>
    <mergeCell ref="B232:G232"/>
    <mergeCell ref="I232:L232"/>
    <mergeCell ref="M232:N232"/>
    <mergeCell ref="Q232:S232"/>
    <mergeCell ref="B233:G233"/>
    <mergeCell ref="I233:L233"/>
    <mergeCell ref="M233:N233"/>
    <mergeCell ref="Q233:S233"/>
    <mergeCell ref="B230:G230"/>
    <mergeCell ref="I230:L230"/>
    <mergeCell ref="M230:N230"/>
    <mergeCell ref="Q230:S230"/>
    <mergeCell ref="B231:G231"/>
    <mergeCell ref="I231:L231"/>
    <mergeCell ref="M231:N231"/>
    <mergeCell ref="Q231:S231"/>
    <mergeCell ref="B240:G240"/>
    <mergeCell ref="I240:L240"/>
    <mergeCell ref="M240:N240"/>
    <mergeCell ref="Q240:S240"/>
    <mergeCell ref="B241:G241"/>
    <mergeCell ref="I241:L241"/>
    <mergeCell ref="M241:N241"/>
    <mergeCell ref="Q241:S241"/>
    <mergeCell ref="B238:G238"/>
    <mergeCell ref="I238:L238"/>
    <mergeCell ref="M238:N238"/>
    <mergeCell ref="Q238:S238"/>
    <mergeCell ref="B239:G239"/>
    <mergeCell ref="I239:L239"/>
    <mergeCell ref="M239:N239"/>
    <mergeCell ref="Q239:S239"/>
    <mergeCell ref="B236:G236"/>
    <mergeCell ref="I236:L236"/>
    <mergeCell ref="M236:N236"/>
    <mergeCell ref="Q236:S236"/>
    <mergeCell ref="B237:G237"/>
    <mergeCell ref="I237:L237"/>
    <mergeCell ref="M237:N237"/>
    <mergeCell ref="Q237:S237"/>
    <mergeCell ref="B246:G246"/>
    <mergeCell ref="I246:L246"/>
    <mergeCell ref="M246:N246"/>
    <mergeCell ref="Q246:S246"/>
    <mergeCell ref="B247:G247"/>
    <mergeCell ref="I247:L247"/>
    <mergeCell ref="M247:N247"/>
    <mergeCell ref="Q247:S247"/>
    <mergeCell ref="B244:G244"/>
    <mergeCell ref="I244:L244"/>
    <mergeCell ref="M244:N244"/>
    <mergeCell ref="Q244:S244"/>
    <mergeCell ref="B245:G245"/>
    <mergeCell ref="I245:L245"/>
    <mergeCell ref="M245:N245"/>
    <mergeCell ref="Q245:S245"/>
    <mergeCell ref="B242:G242"/>
    <mergeCell ref="I242:L242"/>
    <mergeCell ref="M242:N242"/>
    <mergeCell ref="Q242:S242"/>
    <mergeCell ref="B243:G243"/>
    <mergeCell ref="I243:L243"/>
    <mergeCell ref="M243:N243"/>
    <mergeCell ref="Q243:S243"/>
    <mergeCell ref="B252:G252"/>
    <mergeCell ref="I252:L252"/>
    <mergeCell ref="M252:N252"/>
    <mergeCell ref="Q252:S252"/>
    <mergeCell ref="B253:G253"/>
    <mergeCell ref="I253:L253"/>
    <mergeCell ref="M253:N253"/>
    <mergeCell ref="Q253:S253"/>
    <mergeCell ref="B250:G250"/>
    <mergeCell ref="I250:L250"/>
    <mergeCell ref="M250:N250"/>
    <mergeCell ref="Q250:S250"/>
    <mergeCell ref="B251:G251"/>
    <mergeCell ref="I251:L251"/>
    <mergeCell ref="M251:N251"/>
    <mergeCell ref="Q251:S251"/>
    <mergeCell ref="B248:G248"/>
    <mergeCell ref="I248:L248"/>
    <mergeCell ref="M248:N248"/>
    <mergeCell ref="Q248:S248"/>
    <mergeCell ref="B249:G249"/>
    <mergeCell ref="I249:L249"/>
    <mergeCell ref="M249:N249"/>
    <mergeCell ref="Q249:S249"/>
    <mergeCell ref="B258:G258"/>
    <mergeCell ref="I258:L258"/>
    <mergeCell ref="M258:N258"/>
    <mergeCell ref="Q258:S258"/>
    <mergeCell ref="B259:G259"/>
    <mergeCell ref="I259:L259"/>
    <mergeCell ref="M259:N259"/>
    <mergeCell ref="Q259:S259"/>
    <mergeCell ref="B256:G256"/>
    <mergeCell ref="I256:L256"/>
    <mergeCell ref="M256:N256"/>
    <mergeCell ref="Q256:S256"/>
    <mergeCell ref="B257:G257"/>
    <mergeCell ref="I257:L257"/>
    <mergeCell ref="M257:N257"/>
    <mergeCell ref="Q257:S257"/>
    <mergeCell ref="B254:G254"/>
    <mergeCell ref="I254:L254"/>
    <mergeCell ref="M254:N254"/>
    <mergeCell ref="Q254:S254"/>
    <mergeCell ref="B255:G255"/>
    <mergeCell ref="I255:L255"/>
    <mergeCell ref="M255:N255"/>
    <mergeCell ref="Q255:S255"/>
    <mergeCell ref="B264:G264"/>
    <mergeCell ref="I264:L264"/>
    <mergeCell ref="M264:N264"/>
    <mergeCell ref="Q264:S264"/>
    <mergeCell ref="B265:G265"/>
    <mergeCell ref="I265:L265"/>
    <mergeCell ref="M265:N265"/>
    <mergeCell ref="Q265:S265"/>
    <mergeCell ref="B262:G262"/>
    <mergeCell ref="I262:L262"/>
    <mergeCell ref="M262:N262"/>
    <mergeCell ref="Q262:S262"/>
    <mergeCell ref="B263:G263"/>
    <mergeCell ref="I263:L263"/>
    <mergeCell ref="M263:N263"/>
    <mergeCell ref="Q263:S263"/>
    <mergeCell ref="B260:G260"/>
    <mergeCell ref="I260:L260"/>
    <mergeCell ref="M260:N260"/>
    <mergeCell ref="Q260:S260"/>
    <mergeCell ref="B261:G261"/>
    <mergeCell ref="I261:L261"/>
    <mergeCell ref="M261:N261"/>
    <mergeCell ref="Q261:S261"/>
    <mergeCell ref="B270:G270"/>
    <mergeCell ref="I270:L270"/>
    <mergeCell ref="M270:N270"/>
    <mergeCell ref="Q270:S270"/>
    <mergeCell ref="B271:G271"/>
    <mergeCell ref="I271:L271"/>
    <mergeCell ref="M271:N271"/>
    <mergeCell ref="Q271:S271"/>
    <mergeCell ref="B268:G268"/>
    <mergeCell ref="I268:L268"/>
    <mergeCell ref="M268:N268"/>
    <mergeCell ref="Q268:S268"/>
    <mergeCell ref="B269:G269"/>
    <mergeCell ref="I269:L269"/>
    <mergeCell ref="M269:N269"/>
    <mergeCell ref="Q269:S269"/>
    <mergeCell ref="B266:G266"/>
    <mergeCell ref="I266:L266"/>
    <mergeCell ref="M266:N266"/>
    <mergeCell ref="Q266:S266"/>
    <mergeCell ref="B267:G267"/>
    <mergeCell ref="I267:L267"/>
    <mergeCell ref="M267:N267"/>
    <mergeCell ref="Q267:S267"/>
    <mergeCell ref="B276:G276"/>
    <mergeCell ref="I276:L276"/>
    <mergeCell ref="M276:N276"/>
    <mergeCell ref="Q276:S276"/>
    <mergeCell ref="B277:G277"/>
    <mergeCell ref="I277:L277"/>
    <mergeCell ref="M277:N277"/>
    <mergeCell ref="Q277:S277"/>
    <mergeCell ref="B274:G274"/>
    <mergeCell ref="I274:L274"/>
    <mergeCell ref="M274:N274"/>
    <mergeCell ref="Q274:S274"/>
    <mergeCell ref="B275:G275"/>
    <mergeCell ref="I275:L275"/>
    <mergeCell ref="M275:N275"/>
    <mergeCell ref="Q275:S275"/>
    <mergeCell ref="B272:G272"/>
    <mergeCell ref="I272:L272"/>
    <mergeCell ref="M272:N272"/>
    <mergeCell ref="Q272:S272"/>
    <mergeCell ref="B273:G273"/>
    <mergeCell ref="I273:L273"/>
    <mergeCell ref="M273:N273"/>
    <mergeCell ref="Q273:S273"/>
    <mergeCell ref="B282:G282"/>
    <mergeCell ref="I282:L282"/>
    <mergeCell ref="M282:N282"/>
    <mergeCell ref="Q282:S282"/>
    <mergeCell ref="B283:G283"/>
    <mergeCell ref="I283:L283"/>
    <mergeCell ref="M283:N283"/>
    <mergeCell ref="Q283:S283"/>
    <mergeCell ref="B280:G280"/>
    <mergeCell ref="I280:L280"/>
    <mergeCell ref="M280:N280"/>
    <mergeCell ref="Q280:S280"/>
    <mergeCell ref="B281:G281"/>
    <mergeCell ref="I281:L281"/>
    <mergeCell ref="M281:N281"/>
    <mergeCell ref="Q281:S281"/>
    <mergeCell ref="B278:G278"/>
    <mergeCell ref="I278:L278"/>
    <mergeCell ref="M278:N278"/>
    <mergeCell ref="Q278:S278"/>
    <mergeCell ref="B279:G279"/>
    <mergeCell ref="I279:L279"/>
    <mergeCell ref="M279:N279"/>
    <mergeCell ref="Q279:S279"/>
    <mergeCell ref="B288:G288"/>
    <mergeCell ref="I288:L288"/>
    <mergeCell ref="M288:N288"/>
    <mergeCell ref="Q288:S288"/>
    <mergeCell ref="B289:G289"/>
    <mergeCell ref="I289:L289"/>
    <mergeCell ref="M289:N289"/>
    <mergeCell ref="Q289:S289"/>
    <mergeCell ref="B286:G286"/>
    <mergeCell ref="I286:L286"/>
    <mergeCell ref="M286:N286"/>
    <mergeCell ref="Q286:S286"/>
    <mergeCell ref="B287:G287"/>
    <mergeCell ref="I287:L287"/>
    <mergeCell ref="M287:N287"/>
    <mergeCell ref="Q287:S287"/>
    <mergeCell ref="B284:G284"/>
    <mergeCell ref="I284:L284"/>
    <mergeCell ref="M284:N284"/>
    <mergeCell ref="Q284:S284"/>
    <mergeCell ref="B285:G285"/>
    <mergeCell ref="I285:L285"/>
    <mergeCell ref="M285:N285"/>
    <mergeCell ref="Q285:S285"/>
    <mergeCell ref="B294:G294"/>
    <mergeCell ref="I294:L294"/>
    <mergeCell ref="M294:N294"/>
    <mergeCell ref="Q294:S294"/>
    <mergeCell ref="B295:G295"/>
    <mergeCell ref="I295:L295"/>
    <mergeCell ref="M295:N295"/>
    <mergeCell ref="Q295:S295"/>
    <mergeCell ref="B292:G292"/>
    <mergeCell ref="I292:L292"/>
    <mergeCell ref="M292:N292"/>
    <mergeCell ref="Q292:S292"/>
    <mergeCell ref="B293:G293"/>
    <mergeCell ref="I293:L293"/>
    <mergeCell ref="M293:N293"/>
    <mergeCell ref="Q293:S293"/>
    <mergeCell ref="B290:G290"/>
    <mergeCell ref="I290:L290"/>
    <mergeCell ref="M290:N290"/>
    <mergeCell ref="Q290:S290"/>
    <mergeCell ref="B291:G291"/>
    <mergeCell ref="I291:L291"/>
    <mergeCell ref="M291:N291"/>
    <mergeCell ref="Q291:S291"/>
    <mergeCell ref="B300:G300"/>
    <mergeCell ref="I300:L300"/>
    <mergeCell ref="M300:N300"/>
    <mergeCell ref="Q300:S300"/>
    <mergeCell ref="B301:G301"/>
    <mergeCell ref="I301:L301"/>
    <mergeCell ref="M301:N301"/>
    <mergeCell ref="Q301:S301"/>
    <mergeCell ref="B298:G298"/>
    <mergeCell ref="I298:L298"/>
    <mergeCell ref="M298:N298"/>
    <mergeCell ref="Q298:S298"/>
    <mergeCell ref="B299:G299"/>
    <mergeCell ref="I299:L299"/>
    <mergeCell ref="M299:N299"/>
    <mergeCell ref="Q299:S299"/>
    <mergeCell ref="B296:G296"/>
    <mergeCell ref="I296:L296"/>
    <mergeCell ref="M296:N296"/>
    <mergeCell ref="Q296:S296"/>
    <mergeCell ref="B297:G297"/>
    <mergeCell ref="I297:L297"/>
    <mergeCell ref="M297:N297"/>
    <mergeCell ref="Q297:S297"/>
    <mergeCell ref="B306:G306"/>
    <mergeCell ref="I306:L306"/>
    <mergeCell ref="M306:N306"/>
    <mergeCell ref="Q306:S306"/>
    <mergeCell ref="B307:G307"/>
    <mergeCell ref="I307:L307"/>
    <mergeCell ref="M307:N307"/>
    <mergeCell ref="Q307:S307"/>
    <mergeCell ref="B304:G304"/>
    <mergeCell ref="I304:L304"/>
    <mergeCell ref="M304:N304"/>
    <mergeCell ref="Q304:S304"/>
    <mergeCell ref="B305:G305"/>
    <mergeCell ref="I305:L305"/>
    <mergeCell ref="M305:N305"/>
    <mergeCell ref="Q305:S305"/>
    <mergeCell ref="B302:G302"/>
    <mergeCell ref="I302:L302"/>
    <mergeCell ref="M302:N302"/>
    <mergeCell ref="Q302:S302"/>
    <mergeCell ref="B303:G303"/>
    <mergeCell ref="I303:L303"/>
    <mergeCell ref="M303:N303"/>
    <mergeCell ref="Q303:S303"/>
    <mergeCell ref="B312:G312"/>
    <mergeCell ref="I312:L312"/>
    <mergeCell ref="M312:N312"/>
    <mergeCell ref="Q312:S312"/>
    <mergeCell ref="B313:G313"/>
    <mergeCell ref="I313:L313"/>
    <mergeCell ref="M313:N313"/>
    <mergeCell ref="Q313:S313"/>
    <mergeCell ref="B310:G310"/>
    <mergeCell ref="I310:L310"/>
    <mergeCell ref="M310:N310"/>
    <mergeCell ref="Q310:S310"/>
    <mergeCell ref="B311:G311"/>
    <mergeCell ref="I311:L311"/>
    <mergeCell ref="M311:N311"/>
    <mergeCell ref="Q311:S311"/>
    <mergeCell ref="B308:G308"/>
    <mergeCell ref="I308:L308"/>
    <mergeCell ref="M308:N308"/>
    <mergeCell ref="Q308:S308"/>
    <mergeCell ref="B309:G309"/>
    <mergeCell ref="I309:L309"/>
    <mergeCell ref="M309:N309"/>
    <mergeCell ref="Q309:S309"/>
    <mergeCell ref="B318:G318"/>
    <mergeCell ref="I318:L318"/>
    <mergeCell ref="M318:N318"/>
    <mergeCell ref="Q318:S318"/>
    <mergeCell ref="B319:G319"/>
    <mergeCell ref="I319:L319"/>
    <mergeCell ref="M319:N319"/>
    <mergeCell ref="Q319:S319"/>
    <mergeCell ref="B316:G316"/>
    <mergeCell ref="I316:L316"/>
    <mergeCell ref="M316:N316"/>
    <mergeCell ref="Q316:S316"/>
    <mergeCell ref="B317:G317"/>
    <mergeCell ref="I317:L317"/>
    <mergeCell ref="M317:N317"/>
    <mergeCell ref="Q317:S317"/>
    <mergeCell ref="B314:G314"/>
    <mergeCell ref="I314:L314"/>
    <mergeCell ref="M314:N314"/>
    <mergeCell ref="Q314:S314"/>
    <mergeCell ref="B315:G315"/>
    <mergeCell ref="I315:L315"/>
    <mergeCell ref="M315:N315"/>
    <mergeCell ref="Q315:S315"/>
    <mergeCell ref="B324:G324"/>
    <mergeCell ref="I324:L324"/>
    <mergeCell ref="M324:N324"/>
    <mergeCell ref="Q324:S324"/>
    <mergeCell ref="B325:G325"/>
    <mergeCell ref="I325:L325"/>
    <mergeCell ref="M325:N325"/>
    <mergeCell ref="Q325:S325"/>
    <mergeCell ref="B322:G322"/>
    <mergeCell ref="I322:L322"/>
    <mergeCell ref="M322:N322"/>
    <mergeCell ref="Q322:S322"/>
    <mergeCell ref="B323:G323"/>
    <mergeCell ref="I323:L323"/>
    <mergeCell ref="M323:N323"/>
    <mergeCell ref="Q323:S323"/>
    <mergeCell ref="B320:G320"/>
    <mergeCell ref="I320:L320"/>
    <mergeCell ref="M320:N320"/>
    <mergeCell ref="Q320:S320"/>
    <mergeCell ref="B321:G321"/>
    <mergeCell ref="I321:L321"/>
    <mergeCell ref="M321:N321"/>
    <mergeCell ref="Q321:S321"/>
    <mergeCell ref="B330:G330"/>
    <mergeCell ref="I330:L330"/>
    <mergeCell ref="M330:N330"/>
    <mergeCell ref="Q330:S330"/>
    <mergeCell ref="B331:G331"/>
    <mergeCell ref="I331:L331"/>
    <mergeCell ref="M331:N331"/>
    <mergeCell ref="Q331:S331"/>
    <mergeCell ref="B328:G328"/>
    <mergeCell ref="I328:L328"/>
    <mergeCell ref="M328:N328"/>
    <mergeCell ref="Q328:S328"/>
    <mergeCell ref="B329:G329"/>
    <mergeCell ref="I329:L329"/>
    <mergeCell ref="M329:N329"/>
    <mergeCell ref="Q329:S329"/>
    <mergeCell ref="B326:G326"/>
    <mergeCell ref="I326:L326"/>
    <mergeCell ref="M326:N326"/>
    <mergeCell ref="Q326:S326"/>
    <mergeCell ref="B327:G327"/>
    <mergeCell ref="I327:L327"/>
    <mergeCell ref="M327:N327"/>
    <mergeCell ref="Q327:S327"/>
    <mergeCell ref="B336:G336"/>
    <mergeCell ref="I336:L336"/>
    <mergeCell ref="M336:N336"/>
    <mergeCell ref="Q336:S336"/>
    <mergeCell ref="B337:G337"/>
    <mergeCell ref="I337:L337"/>
    <mergeCell ref="M337:N337"/>
    <mergeCell ref="Q337:S337"/>
    <mergeCell ref="B334:G334"/>
    <mergeCell ref="I334:L334"/>
    <mergeCell ref="M334:N334"/>
    <mergeCell ref="Q334:S334"/>
    <mergeCell ref="B335:G335"/>
    <mergeCell ref="I335:L335"/>
    <mergeCell ref="M335:N335"/>
    <mergeCell ref="Q335:S335"/>
    <mergeCell ref="B332:G332"/>
    <mergeCell ref="I332:L332"/>
    <mergeCell ref="M332:N332"/>
    <mergeCell ref="Q332:S332"/>
    <mergeCell ref="B333:G333"/>
    <mergeCell ref="I333:L333"/>
    <mergeCell ref="M333:N333"/>
    <mergeCell ref="Q333:S333"/>
    <mergeCell ref="B342:G342"/>
    <mergeCell ref="I342:L342"/>
    <mergeCell ref="M342:N342"/>
    <mergeCell ref="Q342:S342"/>
    <mergeCell ref="B343:G343"/>
    <mergeCell ref="I343:L343"/>
    <mergeCell ref="M343:N343"/>
    <mergeCell ref="Q343:S343"/>
    <mergeCell ref="B340:G340"/>
    <mergeCell ref="I340:L340"/>
    <mergeCell ref="M340:N340"/>
    <mergeCell ref="Q340:S340"/>
    <mergeCell ref="B341:G341"/>
    <mergeCell ref="I341:L341"/>
    <mergeCell ref="M341:N341"/>
    <mergeCell ref="Q341:S341"/>
    <mergeCell ref="B338:G338"/>
    <mergeCell ref="I338:L338"/>
    <mergeCell ref="M338:N338"/>
    <mergeCell ref="Q338:S338"/>
    <mergeCell ref="B339:G339"/>
    <mergeCell ref="I339:L339"/>
    <mergeCell ref="M339:N339"/>
    <mergeCell ref="Q339:S339"/>
    <mergeCell ref="B348:G348"/>
    <mergeCell ref="I348:L348"/>
    <mergeCell ref="M348:N348"/>
    <mergeCell ref="Q348:S348"/>
    <mergeCell ref="B349:G349"/>
    <mergeCell ref="I349:L349"/>
    <mergeCell ref="M349:N349"/>
    <mergeCell ref="Q349:S349"/>
    <mergeCell ref="B346:G346"/>
    <mergeCell ref="I346:L346"/>
    <mergeCell ref="M346:N346"/>
    <mergeCell ref="Q346:S346"/>
    <mergeCell ref="B347:G347"/>
    <mergeCell ref="I347:L347"/>
    <mergeCell ref="M347:N347"/>
    <mergeCell ref="Q347:S347"/>
    <mergeCell ref="B344:G344"/>
    <mergeCell ref="I344:L344"/>
    <mergeCell ref="M344:N344"/>
    <mergeCell ref="Q344:S344"/>
    <mergeCell ref="B345:G345"/>
    <mergeCell ref="I345:L345"/>
    <mergeCell ref="M345:N345"/>
    <mergeCell ref="Q345:S345"/>
    <mergeCell ref="B354:G354"/>
    <mergeCell ref="I354:L354"/>
    <mergeCell ref="M354:N354"/>
    <mergeCell ref="Q354:S354"/>
    <mergeCell ref="B355:G355"/>
    <mergeCell ref="I355:L355"/>
    <mergeCell ref="M355:N355"/>
    <mergeCell ref="Q355:S355"/>
    <mergeCell ref="B352:G352"/>
    <mergeCell ref="I352:L352"/>
    <mergeCell ref="M352:N352"/>
    <mergeCell ref="Q352:S352"/>
    <mergeCell ref="B353:G353"/>
    <mergeCell ref="I353:L353"/>
    <mergeCell ref="M353:N353"/>
    <mergeCell ref="Q353:S353"/>
    <mergeCell ref="B350:G350"/>
    <mergeCell ref="I350:L350"/>
    <mergeCell ref="M350:N350"/>
    <mergeCell ref="Q350:S350"/>
    <mergeCell ref="B351:G351"/>
    <mergeCell ref="I351:L351"/>
    <mergeCell ref="M351:N351"/>
    <mergeCell ref="Q351:S351"/>
    <mergeCell ref="B360:G360"/>
    <mergeCell ref="I360:L360"/>
    <mergeCell ref="M360:N360"/>
    <mergeCell ref="Q360:S360"/>
    <mergeCell ref="B361:G361"/>
    <mergeCell ref="I361:L361"/>
    <mergeCell ref="M361:N361"/>
    <mergeCell ref="Q361:S361"/>
    <mergeCell ref="B358:G358"/>
    <mergeCell ref="I358:L358"/>
    <mergeCell ref="M358:N358"/>
    <mergeCell ref="Q358:S358"/>
    <mergeCell ref="B359:G359"/>
    <mergeCell ref="I359:L359"/>
    <mergeCell ref="M359:N359"/>
    <mergeCell ref="Q359:S359"/>
    <mergeCell ref="B356:G356"/>
    <mergeCell ref="I356:L356"/>
    <mergeCell ref="M356:N356"/>
    <mergeCell ref="Q356:S356"/>
    <mergeCell ref="B357:G357"/>
    <mergeCell ref="I357:L357"/>
    <mergeCell ref="M357:N357"/>
    <mergeCell ref="Q357:S357"/>
    <mergeCell ref="B366:G366"/>
    <mergeCell ref="I366:L366"/>
    <mergeCell ref="M366:N366"/>
    <mergeCell ref="Q366:S366"/>
    <mergeCell ref="B367:G367"/>
    <mergeCell ref="I367:L367"/>
    <mergeCell ref="M367:N367"/>
    <mergeCell ref="Q367:S367"/>
    <mergeCell ref="B364:G364"/>
    <mergeCell ref="I364:L364"/>
    <mergeCell ref="M364:N364"/>
    <mergeCell ref="Q364:S364"/>
    <mergeCell ref="B365:G365"/>
    <mergeCell ref="I365:L365"/>
    <mergeCell ref="M365:N365"/>
    <mergeCell ref="Q365:S365"/>
    <mergeCell ref="B362:G362"/>
    <mergeCell ref="I362:L362"/>
    <mergeCell ref="M362:N362"/>
    <mergeCell ref="Q362:S362"/>
    <mergeCell ref="B363:G363"/>
    <mergeCell ref="I363:L363"/>
    <mergeCell ref="M363:N363"/>
    <mergeCell ref="Q363:S363"/>
    <mergeCell ref="B372:G372"/>
    <mergeCell ref="I372:L372"/>
    <mergeCell ref="M372:N372"/>
    <mergeCell ref="Q372:S372"/>
    <mergeCell ref="B373:G373"/>
    <mergeCell ref="I373:L373"/>
    <mergeCell ref="M373:N373"/>
    <mergeCell ref="Q373:S373"/>
    <mergeCell ref="B370:G370"/>
    <mergeCell ref="I370:L370"/>
    <mergeCell ref="M370:N370"/>
    <mergeCell ref="Q370:S370"/>
    <mergeCell ref="B371:G371"/>
    <mergeCell ref="I371:L371"/>
    <mergeCell ref="M371:N371"/>
    <mergeCell ref="Q371:S371"/>
    <mergeCell ref="B368:G368"/>
    <mergeCell ref="I368:L368"/>
    <mergeCell ref="M368:N368"/>
    <mergeCell ref="Q368:S368"/>
    <mergeCell ref="B369:G369"/>
    <mergeCell ref="I369:L369"/>
    <mergeCell ref="M369:N369"/>
    <mergeCell ref="Q369:S369"/>
    <mergeCell ref="B378:G378"/>
    <mergeCell ref="I378:L378"/>
    <mergeCell ref="M378:N378"/>
    <mergeCell ref="Q378:S378"/>
    <mergeCell ref="B379:G379"/>
    <mergeCell ref="I379:L379"/>
    <mergeCell ref="M379:N379"/>
    <mergeCell ref="Q379:S379"/>
    <mergeCell ref="B376:G376"/>
    <mergeCell ref="I376:L376"/>
    <mergeCell ref="M376:N376"/>
    <mergeCell ref="Q376:S376"/>
    <mergeCell ref="B377:G377"/>
    <mergeCell ref="I377:L377"/>
    <mergeCell ref="M377:N377"/>
    <mergeCell ref="Q377:S377"/>
    <mergeCell ref="B374:G374"/>
    <mergeCell ref="I374:L374"/>
    <mergeCell ref="M374:N374"/>
    <mergeCell ref="Q374:S374"/>
    <mergeCell ref="B375:G375"/>
    <mergeCell ref="I375:L375"/>
    <mergeCell ref="M375:N375"/>
    <mergeCell ref="Q375:S375"/>
    <mergeCell ref="B384:G384"/>
    <mergeCell ref="I384:L384"/>
    <mergeCell ref="M384:N384"/>
    <mergeCell ref="Q384:S384"/>
    <mergeCell ref="B385:G385"/>
    <mergeCell ref="I385:L385"/>
    <mergeCell ref="M385:N385"/>
    <mergeCell ref="Q385:S385"/>
    <mergeCell ref="B382:G382"/>
    <mergeCell ref="I382:L382"/>
    <mergeCell ref="M382:N382"/>
    <mergeCell ref="Q382:S382"/>
    <mergeCell ref="B383:G383"/>
    <mergeCell ref="I383:L383"/>
    <mergeCell ref="M383:N383"/>
    <mergeCell ref="Q383:S383"/>
    <mergeCell ref="B380:G380"/>
    <mergeCell ref="I380:L380"/>
    <mergeCell ref="M380:N380"/>
    <mergeCell ref="Q380:S380"/>
    <mergeCell ref="B381:G381"/>
    <mergeCell ref="I381:L381"/>
    <mergeCell ref="M381:N381"/>
    <mergeCell ref="Q381:S381"/>
    <mergeCell ref="B390:G390"/>
    <mergeCell ref="I390:L390"/>
    <mergeCell ref="M390:N390"/>
    <mergeCell ref="Q390:S390"/>
    <mergeCell ref="B391:G391"/>
    <mergeCell ref="I391:L391"/>
    <mergeCell ref="M391:N391"/>
    <mergeCell ref="Q391:S391"/>
    <mergeCell ref="B388:G388"/>
    <mergeCell ref="I388:L388"/>
    <mergeCell ref="M388:N388"/>
    <mergeCell ref="Q388:S388"/>
    <mergeCell ref="B389:G389"/>
    <mergeCell ref="I389:L389"/>
    <mergeCell ref="M389:N389"/>
    <mergeCell ref="Q389:S389"/>
    <mergeCell ref="B386:G386"/>
    <mergeCell ref="I386:L386"/>
    <mergeCell ref="M386:N386"/>
    <mergeCell ref="Q386:S386"/>
    <mergeCell ref="B387:G387"/>
    <mergeCell ref="I387:L387"/>
    <mergeCell ref="M387:N387"/>
    <mergeCell ref="Q387:S387"/>
    <mergeCell ref="B396:G396"/>
    <mergeCell ref="I396:L396"/>
    <mergeCell ref="M396:N396"/>
    <mergeCell ref="Q396:S396"/>
    <mergeCell ref="B397:G397"/>
    <mergeCell ref="I397:L397"/>
    <mergeCell ref="M397:N397"/>
    <mergeCell ref="Q397:S397"/>
    <mergeCell ref="B394:G394"/>
    <mergeCell ref="I394:L394"/>
    <mergeCell ref="M394:N394"/>
    <mergeCell ref="Q394:S394"/>
    <mergeCell ref="B395:G395"/>
    <mergeCell ref="I395:L395"/>
    <mergeCell ref="M395:N395"/>
    <mergeCell ref="Q395:S395"/>
    <mergeCell ref="B392:G392"/>
    <mergeCell ref="I392:L392"/>
    <mergeCell ref="M392:N392"/>
    <mergeCell ref="Q392:S392"/>
    <mergeCell ref="B393:G393"/>
    <mergeCell ref="I393:L393"/>
    <mergeCell ref="M393:N393"/>
    <mergeCell ref="Q393:S393"/>
    <mergeCell ref="B402:G402"/>
    <mergeCell ref="I402:L402"/>
    <mergeCell ref="M402:N402"/>
    <mergeCell ref="Q402:S402"/>
    <mergeCell ref="B403:G403"/>
    <mergeCell ref="I403:L403"/>
    <mergeCell ref="M403:N403"/>
    <mergeCell ref="Q403:S403"/>
    <mergeCell ref="B400:G400"/>
    <mergeCell ref="I400:L400"/>
    <mergeCell ref="M400:N400"/>
    <mergeCell ref="Q400:S400"/>
    <mergeCell ref="B401:G401"/>
    <mergeCell ref="I401:L401"/>
    <mergeCell ref="M401:N401"/>
    <mergeCell ref="Q401:S401"/>
    <mergeCell ref="B398:G398"/>
    <mergeCell ref="I398:L398"/>
    <mergeCell ref="M398:N398"/>
    <mergeCell ref="Q398:S398"/>
    <mergeCell ref="B399:G399"/>
    <mergeCell ref="I399:L399"/>
    <mergeCell ref="M399:N399"/>
    <mergeCell ref="Q399:S399"/>
    <mergeCell ref="B408:G408"/>
    <mergeCell ref="I408:L408"/>
    <mergeCell ref="M408:N408"/>
    <mergeCell ref="Q408:S408"/>
    <mergeCell ref="B409:G409"/>
    <mergeCell ref="I409:L409"/>
    <mergeCell ref="M409:N409"/>
    <mergeCell ref="Q409:S409"/>
    <mergeCell ref="B406:G406"/>
    <mergeCell ref="I406:L406"/>
    <mergeCell ref="M406:N406"/>
    <mergeCell ref="Q406:S406"/>
    <mergeCell ref="B407:G407"/>
    <mergeCell ref="I407:L407"/>
    <mergeCell ref="M407:N407"/>
    <mergeCell ref="Q407:S407"/>
    <mergeCell ref="B404:G404"/>
    <mergeCell ref="I404:L404"/>
    <mergeCell ref="M404:N404"/>
    <mergeCell ref="Q404:S404"/>
    <mergeCell ref="B405:G405"/>
    <mergeCell ref="I405:L405"/>
    <mergeCell ref="M405:N405"/>
    <mergeCell ref="Q405:S405"/>
    <mergeCell ref="B414:G414"/>
    <mergeCell ref="I414:L414"/>
    <mergeCell ref="M414:N414"/>
    <mergeCell ref="Q414:S414"/>
    <mergeCell ref="B415:G415"/>
    <mergeCell ref="I415:L415"/>
    <mergeCell ref="M415:N415"/>
    <mergeCell ref="Q415:S415"/>
    <mergeCell ref="B412:G412"/>
    <mergeCell ref="I412:L412"/>
    <mergeCell ref="M412:N412"/>
    <mergeCell ref="Q412:S412"/>
    <mergeCell ref="B413:G413"/>
    <mergeCell ref="I413:L413"/>
    <mergeCell ref="M413:N413"/>
    <mergeCell ref="Q413:S413"/>
    <mergeCell ref="B410:G410"/>
    <mergeCell ref="I410:L410"/>
    <mergeCell ref="M410:N410"/>
    <mergeCell ref="Q410:S410"/>
    <mergeCell ref="B411:G411"/>
    <mergeCell ref="I411:L411"/>
    <mergeCell ref="M411:N411"/>
    <mergeCell ref="Q411:S411"/>
    <mergeCell ref="B420:G420"/>
    <mergeCell ref="I420:L420"/>
    <mergeCell ref="M420:N420"/>
    <mergeCell ref="Q420:S420"/>
    <mergeCell ref="B421:G421"/>
    <mergeCell ref="I421:L421"/>
    <mergeCell ref="M421:N421"/>
    <mergeCell ref="Q421:S421"/>
    <mergeCell ref="B418:G418"/>
    <mergeCell ref="I418:L418"/>
    <mergeCell ref="M418:N418"/>
    <mergeCell ref="Q418:S418"/>
    <mergeCell ref="B419:G419"/>
    <mergeCell ref="I419:L419"/>
    <mergeCell ref="M419:N419"/>
    <mergeCell ref="Q419:S419"/>
    <mergeCell ref="B416:G416"/>
    <mergeCell ref="I416:L416"/>
    <mergeCell ref="M416:N416"/>
    <mergeCell ref="Q416:S416"/>
    <mergeCell ref="B417:G417"/>
    <mergeCell ref="I417:L417"/>
    <mergeCell ref="M417:N417"/>
    <mergeCell ref="Q417:S417"/>
    <mergeCell ref="B426:G426"/>
    <mergeCell ref="I426:L426"/>
    <mergeCell ref="M426:N426"/>
    <mergeCell ref="Q426:S426"/>
    <mergeCell ref="B427:G427"/>
    <mergeCell ref="I427:L427"/>
    <mergeCell ref="M427:N427"/>
    <mergeCell ref="Q427:S427"/>
    <mergeCell ref="B424:G424"/>
    <mergeCell ref="I424:L424"/>
    <mergeCell ref="M424:N424"/>
    <mergeCell ref="Q424:S424"/>
    <mergeCell ref="B425:G425"/>
    <mergeCell ref="I425:L425"/>
    <mergeCell ref="M425:N425"/>
    <mergeCell ref="Q425:S425"/>
    <mergeCell ref="B422:G422"/>
    <mergeCell ref="I422:L422"/>
    <mergeCell ref="M422:N422"/>
    <mergeCell ref="Q422:S422"/>
    <mergeCell ref="B423:G423"/>
    <mergeCell ref="I423:L423"/>
    <mergeCell ref="M423:N423"/>
    <mergeCell ref="Q423:S423"/>
    <mergeCell ref="B432:G432"/>
    <mergeCell ref="I432:L432"/>
    <mergeCell ref="M432:N432"/>
    <mergeCell ref="Q432:S432"/>
    <mergeCell ref="B433:G433"/>
    <mergeCell ref="I433:L433"/>
    <mergeCell ref="M433:N433"/>
    <mergeCell ref="Q433:S433"/>
    <mergeCell ref="B430:G430"/>
    <mergeCell ref="I430:L430"/>
    <mergeCell ref="M430:N430"/>
    <mergeCell ref="Q430:S430"/>
    <mergeCell ref="B431:G431"/>
    <mergeCell ref="I431:L431"/>
    <mergeCell ref="M431:N431"/>
    <mergeCell ref="Q431:S431"/>
    <mergeCell ref="B428:G428"/>
    <mergeCell ref="I428:L428"/>
    <mergeCell ref="M428:N428"/>
    <mergeCell ref="Q428:S428"/>
    <mergeCell ref="B429:G429"/>
    <mergeCell ref="I429:L429"/>
    <mergeCell ref="M429:N429"/>
    <mergeCell ref="Q429:S429"/>
    <mergeCell ref="B438:G438"/>
    <mergeCell ref="I438:L438"/>
    <mergeCell ref="M438:N438"/>
    <mergeCell ref="Q438:S438"/>
    <mergeCell ref="B439:G439"/>
    <mergeCell ref="I439:L439"/>
    <mergeCell ref="M439:N439"/>
    <mergeCell ref="Q439:S439"/>
    <mergeCell ref="B436:G436"/>
    <mergeCell ref="I436:L436"/>
    <mergeCell ref="M436:N436"/>
    <mergeCell ref="Q436:S436"/>
    <mergeCell ref="B437:G437"/>
    <mergeCell ref="I437:L437"/>
    <mergeCell ref="M437:N437"/>
    <mergeCell ref="Q437:S437"/>
    <mergeCell ref="B434:G434"/>
    <mergeCell ref="I434:L434"/>
    <mergeCell ref="M434:N434"/>
    <mergeCell ref="Q434:S434"/>
    <mergeCell ref="B435:G435"/>
    <mergeCell ref="I435:L435"/>
    <mergeCell ref="M435:N435"/>
    <mergeCell ref="Q435:S435"/>
    <mergeCell ref="B444:G444"/>
    <mergeCell ref="I444:L444"/>
    <mergeCell ref="M444:N444"/>
    <mergeCell ref="Q444:S444"/>
    <mergeCell ref="B445:G445"/>
    <mergeCell ref="I445:L445"/>
    <mergeCell ref="M445:N445"/>
    <mergeCell ref="Q445:S445"/>
    <mergeCell ref="B442:G442"/>
    <mergeCell ref="I442:L442"/>
    <mergeCell ref="M442:N442"/>
    <mergeCell ref="Q442:S442"/>
    <mergeCell ref="B443:G443"/>
    <mergeCell ref="I443:L443"/>
    <mergeCell ref="M443:N443"/>
    <mergeCell ref="Q443:S443"/>
    <mergeCell ref="B440:G440"/>
    <mergeCell ref="I440:L440"/>
    <mergeCell ref="M440:N440"/>
    <mergeCell ref="Q440:S440"/>
    <mergeCell ref="B441:G441"/>
    <mergeCell ref="I441:L441"/>
    <mergeCell ref="M441:N441"/>
    <mergeCell ref="Q441:S441"/>
    <mergeCell ref="B450:G450"/>
    <mergeCell ref="I450:L450"/>
    <mergeCell ref="M450:N450"/>
    <mergeCell ref="Q450:S450"/>
    <mergeCell ref="B451:G451"/>
    <mergeCell ref="I451:L451"/>
    <mergeCell ref="M451:N451"/>
    <mergeCell ref="Q451:S451"/>
    <mergeCell ref="B448:G448"/>
    <mergeCell ref="I448:L448"/>
    <mergeCell ref="M448:N448"/>
    <mergeCell ref="Q448:S448"/>
    <mergeCell ref="B449:G449"/>
    <mergeCell ref="I449:L449"/>
    <mergeCell ref="M449:N449"/>
    <mergeCell ref="Q449:S449"/>
    <mergeCell ref="B446:G446"/>
    <mergeCell ref="I446:L446"/>
    <mergeCell ref="M446:N446"/>
    <mergeCell ref="Q446:S446"/>
    <mergeCell ref="B447:G447"/>
    <mergeCell ref="I447:L447"/>
    <mergeCell ref="M447:N447"/>
    <mergeCell ref="Q447:S447"/>
    <mergeCell ref="B456:G456"/>
    <mergeCell ref="I456:L456"/>
    <mergeCell ref="M456:N456"/>
    <mergeCell ref="Q456:S456"/>
    <mergeCell ref="B457:G457"/>
    <mergeCell ref="I457:L457"/>
    <mergeCell ref="M457:N457"/>
    <mergeCell ref="Q457:S457"/>
    <mergeCell ref="B454:G454"/>
    <mergeCell ref="I454:L454"/>
    <mergeCell ref="M454:N454"/>
    <mergeCell ref="Q454:S454"/>
    <mergeCell ref="B455:G455"/>
    <mergeCell ref="I455:L455"/>
    <mergeCell ref="M455:N455"/>
    <mergeCell ref="Q455:S455"/>
    <mergeCell ref="B452:G452"/>
    <mergeCell ref="I452:L452"/>
    <mergeCell ref="M452:N452"/>
    <mergeCell ref="Q452:S452"/>
    <mergeCell ref="B453:G453"/>
    <mergeCell ref="I453:L453"/>
    <mergeCell ref="M453:N453"/>
    <mergeCell ref="Q453:S453"/>
    <mergeCell ref="B462:G462"/>
    <mergeCell ref="I462:L462"/>
    <mergeCell ref="M462:N462"/>
    <mergeCell ref="Q462:S462"/>
    <mergeCell ref="B463:G463"/>
    <mergeCell ref="I463:L463"/>
    <mergeCell ref="M463:N463"/>
    <mergeCell ref="Q463:S463"/>
    <mergeCell ref="B460:G460"/>
    <mergeCell ref="I460:L460"/>
    <mergeCell ref="M460:N460"/>
    <mergeCell ref="Q460:S460"/>
    <mergeCell ref="B461:G461"/>
    <mergeCell ref="I461:L461"/>
    <mergeCell ref="M461:N461"/>
    <mergeCell ref="Q461:S461"/>
    <mergeCell ref="B458:G458"/>
    <mergeCell ref="I458:L458"/>
    <mergeCell ref="M458:N458"/>
    <mergeCell ref="Q458:S458"/>
    <mergeCell ref="B459:G459"/>
    <mergeCell ref="I459:L459"/>
    <mergeCell ref="M459:N459"/>
    <mergeCell ref="Q459:S459"/>
    <mergeCell ref="B468:G468"/>
    <mergeCell ref="I468:L468"/>
    <mergeCell ref="M468:N468"/>
    <mergeCell ref="Q468:S468"/>
    <mergeCell ref="B469:G469"/>
    <mergeCell ref="I469:L469"/>
    <mergeCell ref="M469:N469"/>
    <mergeCell ref="Q469:S469"/>
    <mergeCell ref="B466:G466"/>
    <mergeCell ref="I466:L466"/>
    <mergeCell ref="M466:N466"/>
    <mergeCell ref="Q466:S466"/>
    <mergeCell ref="B467:G467"/>
    <mergeCell ref="I467:L467"/>
    <mergeCell ref="M467:N467"/>
    <mergeCell ref="Q467:S467"/>
    <mergeCell ref="B464:G464"/>
    <mergeCell ref="I464:L464"/>
    <mergeCell ref="M464:N464"/>
    <mergeCell ref="Q464:S464"/>
    <mergeCell ref="B465:G465"/>
    <mergeCell ref="I465:L465"/>
    <mergeCell ref="M465:N465"/>
    <mergeCell ref="Q465:S465"/>
    <mergeCell ref="B474:G474"/>
    <mergeCell ref="I474:L474"/>
    <mergeCell ref="M474:N474"/>
    <mergeCell ref="Q474:S474"/>
    <mergeCell ref="B475:G475"/>
    <mergeCell ref="I475:L475"/>
    <mergeCell ref="M475:N475"/>
    <mergeCell ref="Q475:S475"/>
    <mergeCell ref="B472:G472"/>
    <mergeCell ref="I472:L472"/>
    <mergeCell ref="M472:N472"/>
    <mergeCell ref="Q472:S472"/>
    <mergeCell ref="B473:G473"/>
    <mergeCell ref="I473:L473"/>
    <mergeCell ref="M473:N473"/>
    <mergeCell ref="Q473:S473"/>
    <mergeCell ref="B470:G470"/>
    <mergeCell ref="I470:L470"/>
    <mergeCell ref="M470:N470"/>
    <mergeCell ref="Q470:S470"/>
    <mergeCell ref="B471:G471"/>
    <mergeCell ref="I471:L471"/>
    <mergeCell ref="M471:N471"/>
    <mergeCell ref="Q471:S471"/>
    <mergeCell ref="B480:G480"/>
    <mergeCell ref="I480:L480"/>
    <mergeCell ref="M480:N480"/>
    <mergeCell ref="Q480:S480"/>
    <mergeCell ref="B481:G481"/>
    <mergeCell ref="I481:L481"/>
    <mergeCell ref="M481:N481"/>
    <mergeCell ref="Q481:S481"/>
    <mergeCell ref="B478:G478"/>
    <mergeCell ref="I478:L478"/>
    <mergeCell ref="M478:N478"/>
    <mergeCell ref="Q478:S478"/>
    <mergeCell ref="B479:G479"/>
    <mergeCell ref="I479:L479"/>
    <mergeCell ref="M479:N479"/>
    <mergeCell ref="Q479:S479"/>
    <mergeCell ref="B476:G476"/>
    <mergeCell ref="I476:L476"/>
    <mergeCell ref="M476:N476"/>
    <mergeCell ref="Q476:S476"/>
    <mergeCell ref="B477:G477"/>
    <mergeCell ref="I477:L477"/>
    <mergeCell ref="M477:N477"/>
    <mergeCell ref="Q477:S477"/>
    <mergeCell ref="B486:G486"/>
    <mergeCell ref="I486:L486"/>
    <mergeCell ref="M486:N486"/>
    <mergeCell ref="Q486:S486"/>
    <mergeCell ref="B487:G487"/>
    <mergeCell ref="I487:L487"/>
    <mergeCell ref="M487:N487"/>
    <mergeCell ref="Q487:S487"/>
    <mergeCell ref="B484:G484"/>
    <mergeCell ref="I484:L484"/>
    <mergeCell ref="M484:N484"/>
    <mergeCell ref="Q484:S484"/>
    <mergeCell ref="B485:G485"/>
    <mergeCell ref="I485:L485"/>
    <mergeCell ref="M485:N485"/>
    <mergeCell ref="Q485:S485"/>
    <mergeCell ref="B482:G482"/>
    <mergeCell ref="I482:L482"/>
    <mergeCell ref="M482:N482"/>
    <mergeCell ref="Q482:S482"/>
    <mergeCell ref="B483:G483"/>
    <mergeCell ref="I483:L483"/>
    <mergeCell ref="M483:N483"/>
    <mergeCell ref="Q483:S483"/>
    <mergeCell ref="B492:G492"/>
    <mergeCell ref="I492:L492"/>
    <mergeCell ref="M492:N492"/>
    <mergeCell ref="Q492:S492"/>
    <mergeCell ref="B493:G493"/>
    <mergeCell ref="I493:L493"/>
    <mergeCell ref="M493:N493"/>
    <mergeCell ref="Q493:S493"/>
    <mergeCell ref="B490:G490"/>
    <mergeCell ref="I490:L490"/>
    <mergeCell ref="M490:N490"/>
    <mergeCell ref="Q490:S490"/>
    <mergeCell ref="B491:G491"/>
    <mergeCell ref="I491:L491"/>
    <mergeCell ref="M491:N491"/>
    <mergeCell ref="Q491:S491"/>
    <mergeCell ref="B488:G488"/>
    <mergeCell ref="I488:L488"/>
    <mergeCell ref="M488:N488"/>
    <mergeCell ref="Q488:S488"/>
    <mergeCell ref="B489:G489"/>
    <mergeCell ref="I489:L489"/>
    <mergeCell ref="M489:N489"/>
    <mergeCell ref="Q489:S489"/>
    <mergeCell ref="B498:G498"/>
    <mergeCell ref="I498:L498"/>
    <mergeCell ref="M498:N498"/>
    <mergeCell ref="Q498:S498"/>
    <mergeCell ref="B499:G499"/>
    <mergeCell ref="I499:L499"/>
    <mergeCell ref="M499:N499"/>
    <mergeCell ref="Q499:S499"/>
    <mergeCell ref="B496:G496"/>
    <mergeCell ref="I496:L496"/>
    <mergeCell ref="M496:N496"/>
    <mergeCell ref="Q496:S496"/>
    <mergeCell ref="B497:G497"/>
    <mergeCell ref="I497:L497"/>
    <mergeCell ref="M497:N497"/>
    <mergeCell ref="Q497:S497"/>
    <mergeCell ref="B494:G494"/>
    <mergeCell ref="I494:L494"/>
    <mergeCell ref="M494:N494"/>
    <mergeCell ref="Q494:S494"/>
    <mergeCell ref="B495:G495"/>
    <mergeCell ref="I495:L495"/>
    <mergeCell ref="M495:N495"/>
    <mergeCell ref="Q495:S495"/>
    <mergeCell ref="B504:G504"/>
    <mergeCell ref="I504:L504"/>
    <mergeCell ref="M504:N504"/>
    <mergeCell ref="Q504:S504"/>
    <mergeCell ref="B505:G505"/>
    <mergeCell ref="I505:L505"/>
    <mergeCell ref="M505:N505"/>
    <mergeCell ref="Q505:S505"/>
    <mergeCell ref="B502:G502"/>
    <mergeCell ref="I502:L502"/>
    <mergeCell ref="M502:N502"/>
    <mergeCell ref="Q502:S502"/>
    <mergeCell ref="B503:G503"/>
    <mergeCell ref="I503:L503"/>
    <mergeCell ref="M503:N503"/>
    <mergeCell ref="Q503:S503"/>
    <mergeCell ref="B500:G500"/>
    <mergeCell ref="I500:L500"/>
    <mergeCell ref="M500:N500"/>
    <mergeCell ref="Q500:S500"/>
    <mergeCell ref="B501:G501"/>
    <mergeCell ref="I501:L501"/>
    <mergeCell ref="M501:N501"/>
    <mergeCell ref="Q501:S501"/>
    <mergeCell ref="B510:G510"/>
    <mergeCell ref="I510:L510"/>
    <mergeCell ref="M510:N510"/>
    <mergeCell ref="Q510:S510"/>
    <mergeCell ref="B511:G511"/>
    <mergeCell ref="I511:L511"/>
    <mergeCell ref="M511:N511"/>
    <mergeCell ref="Q511:S511"/>
    <mergeCell ref="B508:G508"/>
    <mergeCell ref="I508:L508"/>
    <mergeCell ref="M508:N508"/>
    <mergeCell ref="Q508:S508"/>
    <mergeCell ref="B509:G509"/>
    <mergeCell ref="I509:L509"/>
    <mergeCell ref="M509:N509"/>
    <mergeCell ref="Q509:S509"/>
    <mergeCell ref="B506:G506"/>
    <mergeCell ref="I506:L506"/>
    <mergeCell ref="M506:N506"/>
    <mergeCell ref="Q506:S506"/>
    <mergeCell ref="B507:G507"/>
    <mergeCell ref="I507:L507"/>
    <mergeCell ref="M507:N507"/>
    <mergeCell ref="Q507:S507"/>
    <mergeCell ref="B516:G516"/>
    <mergeCell ref="I516:L516"/>
    <mergeCell ref="M516:N516"/>
    <mergeCell ref="Q516:S516"/>
    <mergeCell ref="B517:G517"/>
    <mergeCell ref="I517:L517"/>
    <mergeCell ref="M517:N517"/>
    <mergeCell ref="Q517:S517"/>
    <mergeCell ref="B514:G514"/>
    <mergeCell ref="I514:L514"/>
    <mergeCell ref="M514:N514"/>
    <mergeCell ref="Q514:S514"/>
    <mergeCell ref="B515:G515"/>
    <mergeCell ref="I515:L515"/>
    <mergeCell ref="M515:N515"/>
    <mergeCell ref="Q515:S515"/>
    <mergeCell ref="B512:G512"/>
    <mergeCell ref="I512:L512"/>
    <mergeCell ref="M512:N512"/>
    <mergeCell ref="Q512:S512"/>
    <mergeCell ref="B513:G513"/>
    <mergeCell ref="I513:L513"/>
    <mergeCell ref="M513:N513"/>
    <mergeCell ref="Q513:S513"/>
    <mergeCell ref="B522:G522"/>
    <mergeCell ref="I522:L522"/>
    <mergeCell ref="M522:N522"/>
    <mergeCell ref="Q522:S522"/>
    <mergeCell ref="B523:G523"/>
    <mergeCell ref="I523:L523"/>
    <mergeCell ref="M523:N523"/>
    <mergeCell ref="Q523:S523"/>
    <mergeCell ref="B520:G520"/>
    <mergeCell ref="I520:L520"/>
    <mergeCell ref="M520:N520"/>
    <mergeCell ref="Q520:S520"/>
    <mergeCell ref="B521:G521"/>
    <mergeCell ref="I521:L521"/>
    <mergeCell ref="M521:N521"/>
    <mergeCell ref="Q521:S521"/>
    <mergeCell ref="B518:G518"/>
    <mergeCell ref="I518:L518"/>
    <mergeCell ref="M518:N518"/>
    <mergeCell ref="Q518:S518"/>
    <mergeCell ref="B519:G519"/>
    <mergeCell ref="I519:L519"/>
    <mergeCell ref="M519:N519"/>
    <mergeCell ref="Q519:S519"/>
    <mergeCell ref="B528:G528"/>
    <mergeCell ref="I528:L528"/>
    <mergeCell ref="M528:N528"/>
    <mergeCell ref="Q528:S528"/>
    <mergeCell ref="B529:G529"/>
    <mergeCell ref="I529:L529"/>
    <mergeCell ref="M529:N529"/>
    <mergeCell ref="Q529:S529"/>
    <mergeCell ref="B526:G526"/>
    <mergeCell ref="I526:L526"/>
    <mergeCell ref="M526:N526"/>
    <mergeCell ref="Q526:S526"/>
    <mergeCell ref="B527:G527"/>
    <mergeCell ref="I527:L527"/>
    <mergeCell ref="M527:N527"/>
    <mergeCell ref="Q527:S527"/>
    <mergeCell ref="B524:G524"/>
    <mergeCell ref="I524:L524"/>
    <mergeCell ref="M524:N524"/>
    <mergeCell ref="Q524:S524"/>
    <mergeCell ref="B525:G525"/>
    <mergeCell ref="I525:L525"/>
    <mergeCell ref="M525:N525"/>
    <mergeCell ref="Q525:S525"/>
    <mergeCell ref="B534:G534"/>
    <mergeCell ref="I534:L534"/>
    <mergeCell ref="M534:N534"/>
    <mergeCell ref="Q534:S534"/>
    <mergeCell ref="B535:G535"/>
    <mergeCell ref="I535:L535"/>
    <mergeCell ref="M535:N535"/>
    <mergeCell ref="Q535:S535"/>
    <mergeCell ref="B532:G532"/>
    <mergeCell ref="I532:L532"/>
    <mergeCell ref="M532:N532"/>
    <mergeCell ref="Q532:S532"/>
    <mergeCell ref="B533:G533"/>
    <mergeCell ref="I533:L533"/>
    <mergeCell ref="M533:N533"/>
    <mergeCell ref="Q533:S533"/>
    <mergeCell ref="B530:G530"/>
    <mergeCell ref="I530:L530"/>
    <mergeCell ref="M530:N530"/>
    <mergeCell ref="Q530:S530"/>
    <mergeCell ref="B531:G531"/>
    <mergeCell ref="I531:L531"/>
    <mergeCell ref="M531:N531"/>
    <mergeCell ref="Q531:S531"/>
    <mergeCell ref="B540:G540"/>
    <mergeCell ref="I540:L540"/>
    <mergeCell ref="M540:N540"/>
    <mergeCell ref="Q540:S540"/>
    <mergeCell ref="B541:G541"/>
    <mergeCell ref="I541:L541"/>
    <mergeCell ref="M541:N541"/>
    <mergeCell ref="Q541:S541"/>
    <mergeCell ref="B538:G538"/>
    <mergeCell ref="I538:L538"/>
    <mergeCell ref="M538:N538"/>
    <mergeCell ref="Q538:S538"/>
    <mergeCell ref="B539:G539"/>
    <mergeCell ref="I539:L539"/>
    <mergeCell ref="M539:N539"/>
    <mergeCell ref="Q539:S539"/>
    <mergeCell ref="B536:G536"/>
    <mergeCell ref="I536:L536"/>
    <mergeCell ref="M536:N536"/>
    <mergeCell ref="Q536:S536"/>
    <mergeCell ref="B537:G537"/>
    <mergeCell ref="I537:L537"/>
    <mergeCell ref="M537:N537"/>
    <mergeCell ref="Q537:S537"/>
    <mergeCell ref="B546:G546"/>
    <mergeCell ref="I546:L546"/>
    <mergeCell ref="M546:N546"/>
    <mergeCell ref="Q546:S546"/>
    <mergeCell ref="B547:O547"/>
    <mergeCell ref="Q547:S547"/>
    <mergeCell ref="B544:G544"/>
    <mergeCell ref="I544:L544"/>
    <mergeCell ref="M544:N544"/>
    <mergeCell ref="Q544:S544"/>
    <mergeCell ref="B545:G545"/>
    <mergeCell ref="I545:L545"/>
    <mergeCell ref="M545:N545"/>
    <mergeCell ref="Q545:S545"/>
    <mergeCell ref="B542:G542"/>
    <mergeCell ref="I542:L542"/>
    <mergeCell ref="M542:N542"/>
    <mergeCell ref="Q542:S542"/>
    <mergeCell ref="B543:G543"/>
    <mergeCell ref="I543:L543"/>
    <mergeCell ref="M543:N543"/>
    <mergeCell ref="Q543:S543"/>
    <mergeCell ref="B550:C550"/>
    <mergeCell ref="D550:E550"/>
    <mergeCell ref="F550:G550"/>
    <mergeCell ref="H550:J550"/>
    <mergeCell ref="L550:Q550"/>
    <mergeCell ref="B551:C551"/>
    <mergeCell ref="D551:E551"/>
    <mergeCell ref="F551:G551"/>
    <mergeCell ref="H551:J551"/>
    <mergeCell ref="L551:Q551"/>
    <mergeCell ref="B548:C548"/>
    <mergeCell ref="D548:E548"/>
    <mergeCell ref="F548:G548"/>
    <mergeCell ref="H548:J548"/>
    <mergeCell ref="L548:Q548"/>
    <mergeCell ref="B549:E549"/>
    <mergeCell ref="F549:G549"/>
    <mergeCell ref="H549:J549"/>
    <mergeCell ref="L549:Q549"/>
  </mergeCells>
  <pageMargins left="0.7" right="0.7" top="0.75" bottom="0.75" header="0.51180555555555496" footer="0.51180555555555496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>
      <selection activeCell="B7" sqref="B7:E7"/>
    </sheetView>
  </sheetViews>
  <sheetFormatPr defaultRowHeight="12.75" x14ac:dyDescent="0.2"/>
  <cols>
    <col min="1" max="1" width="1.5703125" style="25" customWidth="1"/>
    <col min="2" max="2" width="57.28515625" style="25" customWidth="1"/>
    <col min="3" max="3" width="14.28515625" style="25" customWidth="1"/>
    <col min="4" max="4" width="14.5703125" style="25" customWidth="1"/>
    <col min="5" max="5" width="14.140625" style="25" customWidth="1"/>
    <col min="6" max="256" width="9.140625" style="25"/>
    <col min="257" max="257" width="1.5703125" style="25" customWidth="1"/>
    <col min="258" max="258" width="57.28515625" style="25" customWidth="1"/>
    <col min="259" max="259" width="14.28515625" style="25" customWidth="1"/>
    <col min="260" max="260" width="14.5703125" style="25" customWidth="1"/>
    <col min="261" max="261" width="14.140625" style="25" customWidth="1"/>
    <col min="262" max="512" width="9.140625" style="25"/>
    <col min="513" max="513" width="1.5703125" style="25" customWidth="1"/>
    <col min="514" max="514" width="57.28515625" style="25" customWidth="1"/>
    <col min="515" max="515" width="14.28515625" style="25" customWidth="1"/>
    <col min="516" max="516" width="14.5703125" style="25" customWidth="1"/>
    <col min="517" max="517" width="14.140625" style="25" customWidth="1"/>
    <col min="518" max="768" width="9.140625" style="25"/>
    <col min="769" max="769" width="1.5703125" style="25" customWidth="1"/>
    <col min="770" max="770" width="57.28515625" style="25" customWidth="1"/>
    <col min="771" max="771" width="14.28515625" style="25" customWidth="1"/>
    <col min="772" max="772" width="14.5703125" style="25" customWidth="1"/>
    <col min="773" max="773" width="14.140625" style="25" customWidth="1"/>
    <col min="774" max="1024" width="9.140625" style="25"/>
    <col min="1025" max="1025" width="1.5703125" style="25" customWidth="1"/>
    <col min="1026" max="1026" width="57.28515625" style="25" customWidth="1"/>
    <col min="1027" max="1027" width="14.28515625" style="25" customWidth="1"/>
    <col min="1028" max="1028" width="14.5703125" style="25" customWidth="1"/>
    <col min="1029" max="1029" width="14.140625" style="25" customWidth="1"/>
    <col min="1030" max="1280" width="9.140625" style="25"/>
    <col min="1281" max="1281" width="1.5703125" style="25" customWidth="1"/>
    <col min="1282" max="1282" width="57.28515625" style="25" customWidth="1"/>
    <col min="1283" max="1283" width="14.28515625" style="25" customWidth="1"/>
    <col min="1284" max="1284" width="14.5703125" style="25" customWidth="1"/>
    <col min="1285" max="1285" width="14.140625" style="25" customWidth="1"/>
    <col min="1286" max="1536" width="9.140625" style="25"/>
    <col min="1537" max="1537" width="1.5703125" style="25" customWidth="1"/>
    <col min="1538" max="1538" width="57.28515625" style="25" customWidth="1"/>
    <col min="1539" max="1539" width="14.28515625" style="25" customWidth="1"/>
    <col min="1540" max="1540" width="14.5703125" style="25" customWidth="1"/>
    <col min="1541" max="1541" width="14.140625" style="25" customWidth="1"/>
    <col min="1542" max="1792" width="9.140625" style="25"/>
    <col min="1793" max="1793" width="1.5703125" style="25" customWidth="1"/>
    <col min="1794" max="1794" width="57.28515625" style="25" customWidth="1"/>
    <col min="1795" max="1795" width="14.28515625" style="25" customWidth="1"/>
    <col min="1796" max="1796" width="14.5703125" style="25" customWidth="1"/>
    <col min="1797" max="1797" width="14.140625" style="25" customWidth="1"/>
    <col min="1798" max="2048" width="9.140625" style="25"/>
    <col min="2049" max="2049" width="1.5703125" style="25" customWidth="1"/>
    <col min="2050" max="2050" width="57.28515625" style="25" customWidth="1"/>
    <col min="2051" max="2051" width="14.28515625" style="25" customWidth="1"/>
    <col min="2052" max="2052" width="14.5703125" style="25" customWidth="1"/>
    <col min="2053" max="2053" width="14.140625" style="25" customWidth="1"/>
    <col min="2054" max="2304" width="9.140625" style="25"/>
    <col min="2305" max="2305" width="1.5703125" style="25" customWidth="1"/>
    <col min="2306" max="2306" width="57.28515625" style="25" customWidth="1"/>
    <col min="2307" max="2307" width="14.28515625" style="25" customWidth="1"/>
    <col min="2308" max="2308" width="14.5703125" style="25" customWidth="1"/>
    <col min="2309" max="2309" width="14.140625" style="25" customWidth="1"/>
    <col min="2310" max="2560" width="9.140625" style="25"/>
    <col min="2561" max="2561" width="1.5703125" style="25" customWidth="1"/>
    <col min="2562" max="2562" width="57.28515625" style="25" customWidth="1"/>
    <col min="2563" max="2563" width="14.28515625" style="25" customWidth="1"/>
    <col min="2564" max="2564" width="14.5703125" style="25" customWidth="1"/>
    <col min="2565" max="2565" width="14.140625" style="25" customWidth="1"/>
    <col min="2566" max="2816" width="9.140625" style="25"/>
    <col min="2817" max="2817" width="1.5703125" style="25" customWidth="1"/>
    <col min="2818" max="2818" width="57.28515625" style="25" customWidth="1"/>
    <col min="2819" max="2819" width="14.28515625" style="25" customWidth="1"/>
    <col min="2820" max="2820" width="14.5703125" style="25" customWidth="1"/>
    <col min="2821" max="2821" width="14.140625" style="25" customWidth="1"/>
    <col min="2822" max="3072" width="9.140625" style="25"/>
    <col min="3073" max="3073" width="1.5703125" style="25" customWidth="1"/>
    <col min="3074" max="3074" width="57.28515625" style="25" customWidth="1"/>
    <col min="3075" max="3075" width="14.28515625" style="25" customWidth="1"/>
    <col min="3076" max="3076" width="14.5703125" style="25" customWidth="1"/>
    <col min="3077" max="3077" width="14.140625" style="25" customWidth="1"/>
    <col min="3078" max="3328" width="9.140625" style="25"/>
    <col min="3329" max="3329" width="1.5703125" style="25" customWidth="1"/>
    <col min="3330" max="3330" width="57.28515625" style="25" customWidth="1"/>
    <col min="3331" max="3331" width="14.28515625" style="25" customWidth="1"/>
    <col min="3332" max="3332" width="14.5703125" style="25" customWidth="1"/>
    <col min="3333" max="3333" width="14.140625" style="25" customWidth="1"/>
    <col min="3334" max="3584" width="9.140625" style="25"/>
    <col min="3585" max="3585" width="1.5703125" style="25" customWidth="1"/>
    <col min="3586" max="3586" width="57.28515625" style="25" customWidth="1"/>
    <col min="3587" max="3587" width="14.28515625" style="25" customWidth="1"/>
    <col min="3588" max="3588" width="14.5703125" style="25" customWidth="1"/>
    <col min="3589" max="3589" width="14.140625" style="25" customWidth="1"/>
    <col min="3590" max="3840" width="9.140625" style="25"/>
    <col min="3841" max="3841" width="1.5703125" style="25" customWidth="1"/>
    <col min="3842" max="3842" width="57.28515625" style="25" customWidth="1"/>
    <col min="3843" max="3843" width="14.28515625" style="25" customWidth="1"/>
    <col min="3844" max="3844" width="14.5703125" style="25" customWidth="1"/>
    <col min="3845" max="3845" width="14.140625" style="25" customWidth="1"/>
    <col min="3846" max="4096" width="9.140625" style="25"/>
    <col min="4097" max="4097" width="1.5703125" style="25" customWidth="1"/>
    <col min="4098" max="4098" width="57.28515625" style="25" customWidth="1"/>
    <col min="4099" max="4099" width="14.28515625" style="25" customWidth="1"/>
    <col min="4100" max="4100" width="14.5703125" style="25" customWidth="1"/>
    <col min="4101" max="4101" width="14.140625" style="25" customWidth="1"/>
    <col min="4102" max="4352" width="9.140625" style="25"/>
    <col min="4353" max="4353" width="1.5703125" style="25" customWidth="1"/>
    <col min="4354" max="4354" width="57.28515625" style="25" customWidth="1"/>
    <col min="4355" max="4355" width="14.28515625" style="25" customWidth="1"/>
    <col min="4356" max="4356" width="14.5703125" style="25" customWidth="1"/>
    <col min="4357" max="4357" width="14.140625" style="25" customWidth="1"/>
    <col min="4358" max="4608" width="9.140625" style="25"/>
    <col min="4609" max="4609" width="1.5703125" style="25" customWidth="1"/>
    <col min="4610" max="4610" width="57.28515625" style="25" customWidth="1"/>
    <col min="4611" max="4611" width="14.28515625" style="25" customWidth="1"/>
    <col min="4612" max="4612" width="14.5703125" style="25" customWidth="1"/>
    <col min="4613" max="4613" width="14.140625" style="25" customWidth="1"/>
    <col min="4614" max="4864" width="9.140625" style="25"/>
    <col min="4865" max="4865" width="1.5703125" style="25" customWidth="1"/>
    <col min="4866" max="4866" width="57.28515625" style="25" customWidth="1"/>
    <col min="4867" max="4867" width="14.28515625" style="25" customWidth="1"/>
    <col min="4868" max="4868" width="14.5703125" style="25" customWidth="1"/>
    <col min="4869" max="4869" width="14.140625" style="25" customWidth="1"/>
    <col min="4870" max="5120" width="9.140625" style="25"/>
    <col min="5121" max="5121" width="1.5703125" style="25" customWidth="1"/>
    <col min="5122" max="5122" width="57.28515625" style="25" customWidth="1"/>
    <col min="5123" max="5123" width="14.28515625" style="25" customWidth="1"/>
    <col min="5124" max="5124" width="14.5703125" style="25" customWidth="1"/>
    <col min="5125" max="5125" width="14.140625" style="25" customWidth="1"/>
    <col min="5126" max="5376" width="9.140625" style="25"/>
    <col min="5377" max="5377" width="1.5703125" style="25" customWidth="1"/>
    <col min="5378" max="5378" width="57.28515625" style="25" customWidth="1"/>
    <col min="5379" max="5379" width="14.28515625" style="25" customWidth="1"/>
    <col min="5380" max="5380" width="14.5703125" style="25" customWidth="1"/>
    <col min="5381" max="5381" width="14.140625" style="25" customWidth="1"/>
    <col min="5382" max="5632" width="9.140625" style="25"/>
    <col min="5633" max="5633" width="1.5703125" style="25" customWidth="1"/>
    <col min="5634" max="5634" width="57.28515625" style="25" customWidth="1"/>
    <col min="5635" max="5635" width="14.28515625" style="25" customWidth="1"/>
    <col min="5636" max="5636" width="14.5703125" style="25" customWidth="1"/>
    <col min="5637" max="5637" width="14.140625" style="25" customWidth="1"/>
    <col min="5638" max="5888" width="9.140625" style="25"/>
    <col min="5889" max="5889" width="1.5703125" style="25" customWidth="1"/>
    <col min="5890" max="5890" width="57.28515625" style="25" customWidth="1"/>
    <col min="5891" max="5891" width="14.28515625" style="25" customWidth="1"/>
    <col min="5892" max="5892" width="14.5703125" style="25" customWidth="1"/>
    <col min="5893" max="5893" width="14.140625" style="25" customWidth="1"/>
    <col min="5894" max="6144" width="9.140625" style="25"/>
    <col min="6145" max="6145" width="1.5703125" style="25" customWidth="1"/>
    <col min="6146" max="6146" width="57.28515625" style="25" customWidth="1"/>
    <col min="6147" max="6147" width="14.28515625" style="25" customWidth="1"/>
    <col min="6148" max="6148" width="14.5703125" style="25" customWidth="1"/>
    <col min="6149" max="6149" width="14.140625" style="25" customWidth="1"/>
    <col min="6150" max="6400" width="9.140625" style="25"/>
    <col min="6401" max="6401" width="1.5703125" style="25" customWidth="1"/>
    <col min="6402" max="6402" width="57.28515625" style="25" customWidth="1"/>
    <col min="6403" max="6403" width="14.28515625" style="25" customWidth="1"/>
    <col min="6404" max="6404" width="14.5703125" style="25" customWidth="1"/>
    <col min="6405" max="6405" width="14.140625" style="25" customWidth="1"/>
    <col min="6406" max="6656" width="9.140625" style="25"/>
    <col min="6657" max="6657" width="1.5703125" style="25" customWidth="1"/>
    <col min="6658" max="6658" width="57.28515625" style="25" customWidth="1"/>
    <col min="6659" max="6659" width="14.28515625" style="25" customWidth="1"/>
    <col min="6660" max="6660" width="14.5703125" style="25" customWidth="1"/>
    <col min="6661" max="6661" width="14.140625" style="25" customWidth="1"/>
    <col min="6662" max="6912" width="9.140625" style="25"/>
    <col min="6913" max="6913" width="1.5703125" style="25" customWidth="1"/>
    <col min="6914" max="6914" width="57.28515625" style="25" customWidth="1"/>
    <col min="6915" max="6915" width="14.28515625" style="25" customWidth="1"/>
    <col min="6916" max="6916" width="14.5703125" style="25" customWidth="1"/>
    <col min="6917" max="6917" width="14.140625" style="25" customWidth="1"/>
    <col min="6918" max="7168" width="9.140625" style="25"/>
    <col min="7169" max="7169" width="1.5703125" style="25" customWidth="1"/>
    <col min="7170" max="7170" width="57.28515625" style="25" customWidth="1"/>
    <col min="7171" max="7171" width="14.28515625" style="25" customWidth="1"/>
    <col min="7172" max="7172" width="14.5703125" style="25" customWidth="1"/>
    <col min="7173" max="7173" width="14.140625" style="25" customWidth="1"/>
    <col min="7174" max="7424" width="9.140625" style="25"/>
    <col min="7425" max="7425" width="1.5703125" style="25" customWidth="1"/>
    <col min="7426" max="7426" width="57.28515625" style="25" customWidth="1"/>
    <col min="7427" max="7427" width="14.28515625" style="25" customWidth="1"/>
    <col min="7428" max="7428" width="14.5703125" style="25" customWidth="1"/>
    <col min="7429" max="7429" width="14.140625" style="25" customWidth="1"/>
    <col min="7430" max="7680" width="9.140625" style="25"/>
    <col min="7681" max="7681" width="1.5703125" style="25" customWidth="1"/>
    <col min="7682" max="7682" width="57.28515625" style="25" customWidth="1"/>
    <col min="7683" max="7683" width="14.28515625" style="25" customWidth="1"/>
    <col min="7684" max="7684" width="14.5703125" style="25" customWidth="1"/>
    <col min="7685" max="7685" width="14.140625" style="25" customWidth="1"/>
    <col min="7686" max="7936" width="9.140625" style="25"/>
    <col min="7937" max="7937" width="1.5703125" style="25" customWidth="1"/>
    <col min="7938" max="7938" width="57.28515625" style="25" customWidth="1"/>
    <col min="7939" max="7939" width="14.28515625" style="25" customWidth="1"/>
    <col min="7940" max="7940" width="14.5703125" style="25" customWidth="1"/>
    <col min="7941" max="7941" width="14.140625" style="25" customWidth="1"/>
    <col min="7942" max="8192" width="9.140625" style="25"/>
    <col min="8193" max="8193" width="1.5703125" style="25" customWidth="1"/>
    <col min="8194" max="8194" width="57.28515625" style="25" customWidth="1"/>
    <col min="8195" max="8195" width="14.28515625" style="25" customWidth="1"/>
    <col min="8196" max="8196" width="14.5703125" style="25" customWidth="1"/>
    <col min="8197" max="8197" width="14.140625" style="25" customWidth="1"/>
    <col min="8198" max="8448" width="9.140625" style="25"/>
    <col min="8449" max="8449" width="1.5703125" style="25" customWidth="1"/>
    <col min="8450" max="8450" width="57.28515625" style="25" customWidth="1"/>
    <col min="8451" max="8451" width="14.28515625" style="25" customWidth="1"/>
    <col min="8452" max="8452" width="14.5703125" style="25" customWidth="1"/>
    <col min="8453" max="8453" width="14.140625" style="25" customWidth="1"/>
    <col min="8454" max="8704" width="9.140625" style="25"/>
    <col min="8705" max="8705" width="1.5703125" style="25" customWidth="1"/>
    <col min="8706" max="8706" width="57.28515625" style="25" customWidth="1"/>
    <col min="8707" max="8707" width="14.28515625" style="25" customWidth="1"/>
    <col min="8708" max="8708" width="14.5703125" style="25" customWidth="1"/>
    <col min="8709" max="8709" width="14.140625" style="25" customWidth="1"/>
    <col min="8710" max="8960" width="9.140625" style="25"/>
    <col min="8961" max="8961" width="1.5703125" style="25" customWidth="1"/>
    <col min="8962" max="8962" width="57.28515625" style="25" customWidth="1"/>
    <col min="8963" max="8963" width="14.28515625" style="25" customWidth="1"/>
    <col min="8964" max="8964" width="14.5703125" style="25" customWidth="1"/>
    <col min="8965" max="8965" width="14.140625" style="25" customWidth="1"/>
    <col min="8966" max="9216" width="9.140625" style="25"/>
    <col min="9217" max="9217" width="1.5703125" style="25" customWidth="1"/>
    <col min="9218" max="9218" width="57.28515625" style="25" customWidth="1"/>
    <col min="9219" max="9219" width="14.28515625" style="25" customWidth="1"/>
    <col min="9220" max="9220" width="14.5703125" style="25" customWidth="1"/>
    <col min="9221" max="9221" width="14.140625" style="25" customWidth="1"/>
    <col min="9222" max="9472" width="9.140625" style="25"/>
    <col min="9473" max="9473" width="1.5703125" style="25" customWidth="1"/>
    <col min="9474" max="9474" width="57.28515625" style="25" customWidth="1"/>
    <col min="9475" max="9475" width="14.28515625" style="25" customWidth="1"/>
    <col min="9476" max="9476" width="14.5703125" style="25" customWidth="1"/>
    <col min="9477" max="9477" width="14.140625" style="25" customWidth="1"/>
    <col min="9478" max="9728" width="9.140625" style="25"/>
    <col min="9729" max="9729" width="1.5703125" style="25" customWidth="1"/>
    <col min="9730" max="9730" width="57.28515625" style="25" customWidth="1"/>
    <col min="9731" max="9731" width="14.28515625" style="25" customWidth="1"/>
    <col min="9732" max="9732" width="14.5703125" style="25" customWidth="1"/>
    <col min="9733" max="9733" width="14.140625" style="25" customWidth="1"/>
    <col min="9734" max="9984" width="9.140625" style="25"/>
    <col min="9985" max="9985" width="1.5703125" style="25" customWidth="1"/>
    <col min="9986" max="9986" width="57.28515625" style="25" customWidth="1"/>
    <col min="9987" max="9987" width="14.28515625" style="25" customWidth="1"/>
    <col min="9988" max="9988" width="14.5703125" style="25" customWidth="1"/>
    <col min="9989" max="9989" width="14.140625" style="25" customWidth="1"/>
    <col min="9990" max="10240" width="9.140625" style="25"/>
    <col min="10241" max="10241" width="1.5703125" style="25" customWidth="1"/>
    <col min="10242" max="10242" width="57.28515625" style="25" customWidth="1"/>
    <col min="10243" max="10243" width="14.28515625" style="25" customWidth="1"/>
    <col min="10244" max="10244" width="14.5703125" style="25" customWidth="1"/>
    <col min="10245" max="10245" width="14.140625" style="25" customWidth="1"/>
    <col min="10246" max="10496" width="9.140625" style="25"/>
    <col min="10497" max="10497" width="1.5703125" style="25" customWidth="1"/>
    <col min="10498" max="10498" width="57.28515625" style="25" customWidth="1"/>
    <col min="10499" max="10499" width="14.28515625" style="25" customWidth="1"/>
    <col min="10500" max="10500" width="14.5703125" style="25" customWidth="1"/>
    <col min="10501" max="10501" width="14.140625" style="25" customWidth="1"/>
    <col min="10502" max="10752" width="9.140625" style="25"/>
    <col min="10753" max="10753" width="1.5703125" style="25" customWidth="1"/>
    <col min="10754" max="10754" width="57.28515625" style="25" customWidth="1"/>
    <col min="10755" max="10755" width="14.28515625" style="25" customWidth="1"/>
    <col min="10756" max="10756" width="14.5703125" style="25" customWidth="1"/>
    <col min="10757" max="10757" width="14.140625" style="25" customWidth="1"/>
    <col min="10758" max="11008" width="9.140625" style="25"/>
    <col min="11009" max="11009" width="1.5703125" style="25" customWidth="1"/>
    <col min="11010" max="11010" width="57.28515625" style="25" customWidth="1"/>
    <col min="11011" max="11011" width="14.28515625" style="25" customWidth="1"/>
    <col min="11012" max="11012" width="14.5703125" style="25" customWidth="1"/>
    <col min="11013" max="11013" width="14.140625" style="25" customWidth="1"/>
    <col min="11014" max="11264" width="9.140625" style="25"/>
    <col min="11265" max="11265" width="1.5703125" style="25" customWidth="1"/>
    <col min="11266" max="11266" width="57.28515625" style="25" customWidth="1"/>
    <col min="11267" max="11267" width="14.28515625" style="25" customWidth="1"/>
    <col min="11268" max="11268" width="14.5703125" style="25" customWidth="1"/>
    <col min="11269" max="11269" width="14.140625" style="25" customWidth="1"/>
    <col min="11270" max="11520" width="9.140625" style="25"/>
    <col min="11521" max="11521" width="1.5703125" style="25" customWidth="1"/>
    <col min="11522" max="11522" width="57.28515625" style="25" customWidth="1"/>
    <col min="11523" max="11523" width="14.28515625" style="25" customWidth="1"/>
    <col min="11524" max="11524" width="14.5703125" style="25" customWidth="1"/>
    <col min="11525" max="11525" width="14.140625" style="25" customWidth="1"/>
    <col min="11526" max="11776" width="9.140625" style="25"/>
    <col min="11777" max="11777" width="1.5703125" style="25" customWidth="1"/>
    <col min="11778" max="11778" width="57.28515625" style="25" customWidth="1"/>
    <col min="11779" max="11779" width="14.28515625" style="25" customWidth="1"/>
    <col min="11780" max="11780" width="14.5703125" style="25" customWidth="1"/>
    <col min="11781" max="11781" width="14.140625" style="25" customWidth="1"/>
    <col min="11782" max="12032" width="9.140625" style="25"/>
    <col min="12033" max="12033" width="1.5703125" style="25" customWidth="1"/>
    <col min="12034" max="12034" width="57.28515625" style="25" customWidth="1"/>
    <col min="12035" max="12035" width="14.28515625" style="25" customWidth="1"/>
    <col min="12036" max="12036" width="14.5703125" style="25" customWidth="1"/>
    <col min="12037" max="12037" width="14.140625" style="25" customWidth="1"/>
    <col min="12038" max="12288" width="9.140625" style="25"/>
    <col min="12289" max="12289" width="1.5703125" style="25" customWidth="1"/>
    <col min="12290" max="12290" width="57.28515625" style="25" customWidth="1"/>
    <col min="12291" max="12291" width="14.28515625" style="25" customWidth="1"/>
    <col min="12292" max="12292" width="14.5703125" style="25" customWidth="1"/>
    <col min="12293" max="12293" width="14.140625" style="25" customWidth="1"/>
    <col min="12294" max="12544" width="9.140625" style="25"/>
    <col min="12545" max="12545" width="1.5703125" style="25" customWidth="1"/>
    <col min="12546" max="12546" width="57.28515625" style="25" customWidth="1"/>
    <col min="12547" max="12547" width="14.28515625" style="25" customWidth="1"/>
    <col min="12548" max="12548" width="14.5703125" style="25" customWidth="1"/>
    <col min="12549" max="12549" width="14.140625" style="25" customWidth="1"/>
    <col min="12550" max="12800" width="9.140625" style="25"/>
    <col min="12801" max="12801" width="1.5703125" style="25" customWidth="1"/>
    <col min="12802" max="12802" width="57.28515625" style="25" customWidth="1"/>
    <col min="12803" max="12803" width="14.28515625" style="25" customWidth="1"/>
    <col min="12804" max="12804" width="14.5703125" style="25" customWidth="1"/>
    <col min="12805" max="12805" width="14.140625" style="25" customWidth="1"/>
    <col min="12806" max="13056" width="9.140625" style="25"/>
    <col min="13057" max="13057" width="1.5703125" style="25" customWidth="1"/>
    <col min="13058" max="13058" width="57.28515625" style="25" customWidth="1"/>
    <col min="13059" max="13059" width="14.28515625" style="25" customWidth="1"/>
    <col min="13060" max="13060" width="14.5703125" style="25" customWidth="1"/>
    <col min="13061" max="13061" width="14.140625" style="25" customWidth="1"/>
    <col min="13062" max="13312" width="9.140625" style="25"/>
    <col min="13313" max="13313" width="1.5703125" style="25" customWidth="1"/>
    <col min="13314" max="13314" width="57.28515625" style="25" customWidth="1"/>
    <col min="13315" max="13315" width="14.28515625" style="25" customWidth="1"/>
    <col min="13316" max="13316" width="14.5703125" style="25" customWidth="1"/>
    <col min="13317" max="13317" width="14.140625" style="25" customWidth="1"/>
    <col min="13318" max="13568" width="9.140625" style="25"/>
    <col min="13569" max="13569" width="1.5703125" style="25" customWidth="1"/>
    <col min="13570" max="13570" width="57.28515625" style="25" customWidth="1"/>
    <col min="13571" max="13571" width="14.28515625" style="25" customWidth="1"/>
    <col min="13572" max="13572" width="14.5703125" style="25" customWidth="1"/>
    <col min="13573" max="13573" width="14.140625" style="25" customWidth="1"/>
    <col min="13574" max="13824" width="9.140625" style="25"/>
    <col min="13825" max="13825" width="1.5703125" style="25" customWidth="1"/>
    <col min="13826" max="13826" width="57.28515625" style="25" customWidth="1"/>
    <col min="13827" max="13827" width="14.28515625" style="25" customWidth="1"/>
    <col min="13828" max="13828" width="14.5703125" style="25" customWidth="1"/>
    <col min="13829" max="13829" width="14.140625" style="25" customWidth="1"/>
    <col min="13830" max="14080" width="9.140625" style="25"/>
    <col min="14081" max="14081" width="1.5703125" style="25" customWidth="1"/>
    <col min="14082" max="14082" width="57.28515625" style="25" customWidth="1"/>
    <col min="14083" max="14083" width="14.28515625" style="25" customWidth="1"/>
    <col min="14084" max="14084" width="14.5703125" style="25" customWidth="1"/>
    <col min="14085" max="14085" width="14.140625" style="25" customWidth="1"/>
    <col min="14086" max="14336" width="9.140625" style="25"/>
    <col min="14337" max="14337" width="1.5703125" style="25" customWidth="1"/>
    <col min="14338" max="14338" width="57.28515625" style="25" customWidth="1"/>
    <col min="14339" max="14339" width="14.28515625" style="25" customWidth="1"/>
    <col min="14340" max="14340" width="14.5703125" style="25" customWidth="1"/>
    <col min="14341" max="14341" width="14.140625" style="25" customWidth="1"/>
    <col min="14342" max="14592" width="9.140625" style="25"/>
    <col min="14593" max="14593" width="1.5703125" style="25" customWidth="1"/>
    <col min="14594" max="14594" width="57.28515625" style="25" customWidth="1"/>
    <col min="14595" max="14595" width="14.28515625" style="25" customWidth="1"/>
    <col min="14596" max="14596" width="14.5703125" style="25" customWidth="1"/>
    <col min="14597" max="14597" width="14.140625" style="25" customWidth="1"/>
    <col min="14598" max="14848" width="9.140625" style="25"/>
    <col min="14849" max="14849" width="1.5703125" style="25" customWidth="1"/>
    <col min="14850" max="14850" width="57.28515625" style="25" customWidth="1"/>
    <col min="14851" max="14851" width="14.28515625" style="25" customWidth="1"/>
    <col min="14852" max="14852" width="14.5703125" style="25" customWidth="1"/>
    <col min="14853" max="14853" width="14.140625" style="25" customWidth="1"/>
    <col min="14854" max="15104" width="9.140625" style="25"/>
    <col min="15105" max="15105" width="1.5703125" style="25" customWidth="1"/>
    <col min="15106" max="15106" width="57.28515625" style="25" customWidth="1"/>
    <col min="15107" max="15107" width="14.28515625" style="25" customWidth="1"/>
    <col min="15108" max="15108" width="14.5703125" style="25" customWidth="1"/>
    <col min="15109" max="15109" width="14.140625" style="25" customWidth="1"/>
    <col min="15110" max="15360" width="9.140625" style="25"/>
    <col min="15361" max="15361" width="1.5703125" style="25" customWidth="1"/>
    <col min="15362" max="15362" width="57.28515625" style="25" customWidth="1"/>
    <col min="15363" max="15363" width="14.28515625" style="25" customWidth="1"/>
    <col min="15364" max="15364" width="14.5703125" style="25" customWidth="1"/>
    <col min="15365" max="15365" width="14.140625" style="25" customWidth="1"/>
    <col min="15366" max="15616" width="9.140625" style="25"/>
    <col min="15617" max="15617" width="1.5703125" style="25" customWidth="1"/>
    <col min="15618" max="15618" width="57.28515625" style="25" customWidth="1"/>
    <col min="15619" max="15619" width="14.28515625" style="25" customWidth="1"/>
    <col min="15620" max="15620" width="14.5703125" style="25" customWidth="1"/>
    <col min="15621" max="15621" width="14.140625" style="25" customWidth="1"/>
    <col min="15622" max="15872" width="9.140625" style="25"/>
    <col min="15873" max="15873" width="1.5703125" style="25" customWidth="1"/>
    <col min="15874" max="15874" width="57.28515625" style="25" customWidth="1"/>
    <col min="15875" max="15875" width="14.28515625" style="25" customWidth="1"/>
    <col min="15876" max="15876" width="14.5703125" style="25" customWidth="1"/>
    <col min="15877" max="15877" width="14.140625" style="25" customWidth="1"/>
    <col min="15878" max="16128" width="9.140625" style="25"/>
    <col min="16129" max="16129" width="1.5703125" style="25" customWidth="1"/>
    <col min="16130" max="16130" width="57.28515625" style="25" customWidth="1"/>
    <col min="16131" max="16131" width="14.28515625" style="25" customWidth="1"/>
    <col min="16132" max="16132" width="14.5703125" style="25" customWidth="1"/>
    <col min="16133" max="16133" width="14.140625" style="25" customWidth="1"/>
    <col min="16134" max="16384" width="9.140625" style="25"/>
  </cols>
  <sheetData>
    <row r="1" spans="1:6" ht="15.75" x14ac:dyDescent="0.25">
      <c r="A1" s="280"/>
      <c r="B1" s="575" t="s">
        <v>716</v>
      </c>
      <c r="C1" s="576"/>
      <c r="D1" s="576"/>
      <c r="E1" s="576"/>
    </row>
    <row r="2" spans="1:6" ht="54" customHeight="1" x14ac:dyDescent="0.2">
      <c r="A2" s="280"/>
      <c r="B2" s="577" t="s">
        <v>806</v>
      </c>
      <c r="C2" s="577"/>
      <c r="D2" s="577"/>
      <c r="E2" s="577"/>
    </row>
    <row r="3" spans="1:6" x14ac:dyDescent="0.2">
      <c r="A3" s="280"/>
      <c r="B3" s="280"/>
      <c r="C3" s="280"/>
      <c r="D3" s="280"/>
      <c r="E3" s="280"/>
    </row>
    <row r="4" spans="1:6" x14ac:dyDescent="0.2">
      <c r="A4" s="280"/>
      <c r="B4" s="280"/>
      <c r="C4" s="280"/>
      <c r="D4" s="280"/>
      <c r="E4" s="280"/>
    </row>
    <row r="5" spans="1:6" x14ac:dyDescent="0.2">
      <c r="A5" s="280"/>
      <c r="B5" s="280"/>
      <c r="C5" s="280"/>
      <c r="D5" s="280"/>
      <c r="E5" s="280"/>
    </row>
    <row r="6" spans="1:6" ht="16.5" customHeight="1" x14ac:dyDescent="0.25">
      <c r="A6" s="280"/>
      <c r="B6" s="580" t="s">
        <v>462</v>
      </c>
      <c r="C6" s="580"/>
      <c r="D6" s="580"/>
      <c r="E6" s="580"/>
    </row>
    <row r="7" spans="1:6" s="26" customFormat="1" ht="45.75" customHeight="1" x14ac:dyDescent="0.2">
      <c r="A7" s="281"/>
      <c r="B7" s="581" t="s">
        <v>807</v>
      </c>
      <c r="C7" s="581"/>
      <c r="D7" s="581"/>
      <c r="E7" s="581"/>
      <c r="F7" s="26" t="s">
        <v>463</v>
      </c>
    </row>
    <row r="8" spans="1:6" s="26" customFormat="1" ht="27.75" customHeight="1" x14ac:dyDescent="0.2">
      <c r="A8" s="281"/>
      <c r="B8" s="582"/>
      <c r="C8" s="582"/>
      <c r="D8" s="582"/>
      <c r="E8" s="582"/>
    </row>
    <row r="9" spans="1:6" s="26" customFormat="1" ht="45.75" customHeight="1" x14ac:dyDescent="0.2">
      <c r="A9" s="281"/>
      <c r="B9" s="582" t="s">
        <v>808</v>
      </c>
      <c r="C9" s="582"/>
      <c r="D9" s="582"/>
      <c r="E9" s="582"/>
    </row>
    <row r="10" spans="1:6" ht="14.25" customHeight="1" thickBot="1" x14ac:dyDescent="0.25">
      <c r="A10" s="280"/>
      <c r="B10" s="583" t="s">
        <v>97</v>
      </c>
      <c r="C10" s="583"/>
      <c r="D10" s="583"/>
      <c r="E10" s="583"/>
    </row>
    <row r="11" spans="1:6" ht="33" customHeight="1" thickBot="1" x14ac:dyDescent="0.25">
      <c r="A11" s="282"/>
      <c r="B11" s="283" t="s">
        <v>464</v>
      </c>
      <c r="C11" s="283">
        <v>2024</v>
      </c>
      <c r="D11" s="283">
        <v>2025</v>
      </c>
      <c r="E11" s="283">
        <v>2026</v>
      </c>
    </row>
    <row r="12" spans="1:6" s="27" customFormat="1" ht="20.25" customHeight="1" thickBot="1" x14ac:dyDescent="0.3">
      <c r="A12" s="284"/>
      <c r="B12" s="285" t="s">
        <v>465</v>
      </c>
      <c r="C12" s="286">
        <v>0</v>
      </c>
      <c r="D12" s="286">
        <v>0</v>
      </c>
      <c r="E12" s="286">
        <v>0</v>
      </c>
    </row>
    <row r="13" spans="1:6" ht="15" customHeight="1" x14ac:dyDescent="0.2">
      <c r="A13" s="282"/>
      <c r="B13" s="287" t="s">
        <v>466</v>
      </c>
      <c r="C13" s="288">
        <v>0</v>
      </c>
      <c r="D13" s="288">
        <v>0</v>
      </c>
      <c r="E13" s="288">
        <v>0</v>
      </c>
    </row>
    <row r="14" spans="1:6" ht="16.5" customHeight="1" thickBot="1" x14ac:dyDescent="0.25">
      <c r="A14" s="282"/>
      <c r="B14" s="289" t="s">
        <v>467</v>
      </c>
      <c r="C14" s="290">
        <v>0</v>
      </c>
      <c r="D14" s="290">
        <v>0</v>
      </c>
      <c r="E14" s="290">
        <v>0</v>
      </c>
    </row>
    <row r="15" spans="1:6" s="27" customFormat="1" ht="30" customHeight="1" thickBot="1" x14ac:dyDescent="0.3">
      <c r="A15" s="284"/>
      <c r="B15" s="291" t="s">
        <v>468</v>
      </c>
      <c r="C15" s="286">
        <v>0</v>
      </c>
      <c r="D15" s="286">
        <v>0</v>
      </c>
      <c r="E15" s="286">
        <v>0</v>
      </c>
    </row>
    <row r="16" spans="1:6" ht="29.25" customHeight="1" x14ac:dyDescent="0.2">
      <c r="A16" s="282"/>
      <c r="B16" s="287" t="s">
        <v>469</v>
      </c>
      <c r="C16" s="288">
        <v>0</v>
      </c>
      <c r="D16" s="288">
        <v>0</v>
      </c>
      <c r="E16" s="288">
        <v>0</v>
      </c>
    </row>
    <row r="17" spans="1:6" ht="20.25" customHeight="1" thickBot="1" x14ac:dyDescent="0.25">
      <c r="A17" s="282"/>
      <c r="B17" s="292" t="s">
        <v>467</v>
      </c>
      <c r="C17" s="293">
        <v>0</v>
      </c>
      <c r="D17" s="293">
        <v>0</v>
      </c>
      <c r="E17" s="293">
        <v>0</v>
      </c>
    </row>
    <row r="18" spans="1:6" ht="18" hidden="1" customHeight="1" x14ac:dyDescent="0.2">
      <c r="A18" s="282"/>
      <c r="B18" s="294"/>
      <c r="C18" s="295"/>
      <c r="D18" s="295"/>
      <c r="E18" s="295"/>
    </row>
    <row r="19" spans="1:6" s="28" customFormat="1" ht="50.25" customHeight="1" thickBot="1" x14ac:dyDescent="0.25">
      <c r="A19" s="296"/>
      <c r="B19" s="291" t="s">
        <v>470</v>
      </c>
      <c r="C19" s="286">
        <v>0</v>
      </c>
      <c r="D19" s="286">
        <v>0</v>
      </c>
      <c r="E19" s="286">
        <v>0</v>
      </c>
    </row>
    <row r="20" spans="1:6" ht="15" x14ac:dyDescent="0.2">
      <c r="A20" s="280"/>
      <c r="B20" s="280"/>
      <c r="C20" s="280"/>
      <c r="D20" s="280"/>
      <c r="E20" s="280"/>
      <c r="F20" s="29"/>
    </row>
    <row r="21" spans="1:6" ht="15.75" x14ac:dyDescent="0.25">
      <c r="A21" s="280"/>
      <c r="B21" s="99" t="s">
        <v>765</v>
      </c>
      <c r="C21" s="99"/>
      <c r="D21" s="457" t="s">
        <v>644</v>
      </c>
      <c r="E21" s="457"/>
      <c r="F21" s="30"/>
    </row>
    <row r="22" spans="1:6" ht="35.25" customHeight="1" x14ac:dyDescent="0.2">
      <c r="A22" s="280"/>
      <c r="B22" s="578"/>
      <c r="C22" s="578"/>
      <c r="D22" s="578"/>
      <c r="E22" s="578"/>
    </row>
    <row r="23" spans="1:6" s="31" customFormat="1" ht="15" x14ac:dyDescent="0.25">
      <c r="A23" s="297"/>
      <c r="B23" s="298"/>
      <c r="C23" s="299"/>
      <c r="D23" s="299"/>
      <c r="E23" s="299"/>
    </row>
    <row r="24" spans="1:6" s="32" customFormat="1" ht="15" x14ac:dyDescent="0.25">
      <c r="A24" s="300"/>
      <c r="B24" s="301"/>
      <c r="C24" s="302"/>
      <c r="D24" s="302"/>
      <c r="E24" s="302"/>
    </row>
    <row r="25" spans="1:6" x14ac:dyDescent="0.2">
      <c r="A25" s="303"/>
      <c r="B25" s="304"/>
      <c r="C25" s="302"/>
      <c r="D25" s="302"/>
      <c r="E25" s="302"/>
    </row>
    <row r="26" spans="1:6" x14ac:dyDescent="0.2">
      <c r="A26" s="303"/>
      <c r="B26" s="305"/>
      <c r="C26" s="302"/>
      <c r="D26" s="302"/>
      <c r="E26" s="302"/>
    </row>
    <row r="27" spans="1:6" x14ac:dyDescent="0.2">
      <c r="A27" s="303"/>
      <c r="B27" s="303"/>
      <c r="C27" s="303"/>
      <c r="D27" s="303"/>
      <c r="E27" s="303"/>
    </row>
    <row r="28" spans="1:6" x14ac:dyDescent="0.2">
      <c r="A28" s="280"/>
      <c r="B28" s="303"/>
      <c r="C28" s="303"/>
      <c r="D28" s="303"/>
      <c r="E28" s="303"/>
    </row>
    <row r="29" spans="1:6" x14ac:dyDescent="0.2">
      <c r="A29" s="280"/>
      <c r="B29" s="303"/>
      <c r="C29" s="303"/>
      <c r="D29" s="303"/>
      <c r="E29" s="303"/>
    </row>
    <row r="30" spans="1:6" ht="15" x14ac:dyDescent="0.2">
      <c r="A30" s="280"/>
      <c r="B30" s="579"/>
      <c r="C30" s="579"/>
      <c r="D30" s="579"/>
      <c r="E30" s="579"/>
      <c r="F30" s="30"/>
    </row>
    <row r="31" spans="1:6" ht="35.25" customHeight="1" x14ac:dyDescent="0.2">
      <c r="A31" s="280"/>
      <c r="B31" s="578"/>
      <c r="C31" s="578"/>
      <c r="D31" s="578"/>
      <c r="E31" s="578"/>
    </row>
    <row r="32" spans="1:6" s="31" customFormat="1" ht="15" x14ac:dyDescent="0.25">
      <c r="B32" s="34"/>
      <c r="C32" s="35"/>
      <c r="D32" s="35"/>
      <c r="E32" s="35"/>
    </row>
    <row r="33" spans="1:5" s="32" customFormat="1" ht="15" x14ac:dyDescent="0.2">
      <c r="B33" s="36"/>
      <c r="C33" s="37"/>
      <c r="D33" s="37"/>
      <c r="E33" s="37"/>
    </row>
    <row r="34" spans="1:5" x14ac:dyDescent="0.2">
      <c r="A34" s="33"/>
      <c r="B34" s="38"/>
      <c r="C34" s="37"/>
      <c r="D34" s="37"/>
      <c r="E34" s="37"/>
    </row>
    <row r="35" spans="1:5" x14ac:dyDescent="0.2">
      <c r="A35" s="33"/>
      <c r="B35" s="39"/>
      <c r="C35" s="37"/>
      <c r="D35" s="37"/>
      <c r="E35" s="37"/>
    </row>
    <row r="36" spans="1:5" x14ac:dyDescent="0.2">
      <c r="A36" s="33"/>
      <c r="B36" s="33"/>
      <c r="C36" s="33"/>
      <c r="D36" s="33"/>
      <c r="E36" s="33"/>
    </row>
    <row r="37" spans="1:5" x14ac:dyDescent="0.2">
      <c r="B37" s="33"/>
      <c r="C37" s="33"/>
      <c r="D37" s="33"/>
      <c r="E37" s="33"/>
    </row>
  </sheetData>
  <mergeCells count="11">
    <mergeCell ref="B1:E1"/>
    <mergeCell ref="B2:E2"/>
    <mergeCell ref="B22:E22"/>
    <mergeCell ref="B30:E30"/>
    <mergeCell ref="B31:E31"/>
    <mergeCell ref="B6:E6"/>
    <mergeCell ref="B7:E7"/>
    <mergeCell ref="B8:E8"/>
    <mergeCell ref="B9:E9"/>
    <mergeCell ref="B10:E10"/>
    <mergeCell ref="D21:E21"/>
  </mergeCells>
  <pageMargins left="0.7" right="0.7" top="0.75" bottom="0.75" header="0.3" footer="0.3"/>
  <pageSetup paperSize="9" scale="87" orientation="portrait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topLeftCell="A26" workbookViewId="0">
      <selection activeCell="F14" sqref="F14"/>
    </sheetView>
  </sheetViews>
  <sheetFormatPr defaultRowHeight="15" x14ac:dyDescent="0.2"/>
  <cols>
    <col min="1" max="1" width="5.85546875" style="49" customWidth="1"/>
    <col min="2" max="2" width="40.28515625" style="49" customWidth="1"/>
    <col min="3" max="3" width="17.42578125" style="49" customWidth="1"/>
    <col min="4" max="4" width="18" style="49" customWidth="1"/>
    <col min="5" max="5" width="17.140625" style="49" customWidth="1"/>
    <col min="6" max="6" width="0.28515625" style="49" customWidth="1"/>
    <col min="7" max="10" width="9.140625" style="49" hidden="1" customWidth="1"/>
    <col min="11" max="256" width="9.140625" style="49"/>
    <col min="257" max="257" width="5.85546875" style="49" customWidth="1"/>
    <col min="258" max="258" width="40.28515625" style="49" customWidth="1"/>
    <col min="259" max="259" width="15.42578125" style="49" customWidth="1"/>
    <col min="260" max="260" width="13.140625" style="49" customWidth="1"/>
    <col min="261" max="261" width="11.42578125" style="49" customWidth="1"/>
    <col min="262" max="512" width="9.140625" style="49"/>
    <col min="513" max="513" width="5.85546875" style="49" customWidth="1"/>
    <col min="514" max="514" width="40.28515625" style="49" customWidth="1"/>
    <col min="515" max="515" width="15.42578125" style="49" customWidth="1"/>
    <col min="516" max="516" width="13.140625" style="49" customWidth="1"/>
    <col min="517" max="517" width="11.42578125" style="49" customWidth="1"/>
    <col min="518" max="768" width="9.140625" style="49"/>
    <col min="769" max="769" width="5.85546875" style="49" customWidth="1"/>
    <col min="770" max="770" width="40.28515625" style="49" customWidth="1"/>
    <col min="771" max="771" width="15.42578125" style="49" customWidth="1"/>
    <col min="772" max="772" width="13.140625" style="49" customWidth="1"/>
    <col min="773" max="773" width="11.42578125" style="49" customWidth="1"/>
    <col min="774" max="1024" width="9.140625" style="49"/>
    <col min="1025" max="1025" width="5.85546875" style="49" customWidth="1"/>
    <col min="1026" max="1026" width="40.28515625" style="49" customWidth="1"/>
    <col min="1027" max="1027" width="15.42578125" style="49" customWidth="1"/>
    <col min="1028" max="1028" width="13.140625" style="49" customWidth="1"/>
    <col min="1029" max="1029" width="11.42578125" style="49" customWidth="1"/>
    <col min="1030" max="1280" width="9.140625" style="49"/>
    <col min="1281" max="1281" width="5.85546875" style="49" customWidth="1"/>
    <col min="1282" max="1282" width="40.28515625" style="49" customWidth="1"/>
    <col min="1283" max="1283" width="15.42578125" style="49" customWidth="1"/>
    <col min="1284" max="1284" width="13.140625" style="49" customWidth="1"/>
    <col min="1285" max="1285" width="11.42578125" style="49" customWidth="1"/>
    <col min="1286" max="1536" width="9.140625" style="49"/>
    <col min="1537" max="1537" width="5.85546875" style="49" customWidth="1"/>
    <col min="1538" max="1538" width="40.28515625" style="49" customWidth="1"/>
    <col min="1539" max="1539" width="15.42578125" style="49" customWidth="1"/>
    <col min="1540" max="1540" width="13.140625" style="49" customWidth="1"/>
    <col min="1541" max="1541" width="11.42578125" style="49" customWidth="1"/>
    <col min="1542" max="1792" width="9.140625" style="49"/>
    <col min="1793" max="1793" width="5.85546875" style="49" customWidth="1"/>
    <col min="1794" max="1794" width="40.28515625" style="49" customWidth="1"/>
    <col min="1795" max="1795" width="15.42578125" style="49" customWidth="1"/>
    <col min="1796" max="1796" width="13.140625" style="49" customWidth="1"/>
    <col min="1797" max="1797" width="11.42578125" style="49" customWidth="1"/>
    <col min="1798" max="2048" width="9.140625" style="49"/>
    <col min="2049" max="2049" width="5.85546875" style="49" customWidth="1"/>
    <col min="2050" max="2050" width="40.28515625" style="49" customWidth="1"/>
    <col min="2051" max="2051" width="15.42578125" style="49" customWidth="1"/>
    <col min="2052" max="2052" width="13.140625" style="49" customWidth="1"/>
    <col min="2053" max="2053" width="11.42578125" style="49" customWidth="1"/>
    <col min="2054" max="2304" width="9.140625" style="49"/>
    <col min="2305" max="2305" width="5.85546875" style="49" customWidth="1"/>
    <col min="2306" max="2306" width="40.28515625" style="49" customWidth="1"/>
    <col min="2307" max="2307" width="15.42578125" style="49" customWidth="1"/>
    <col min="2308" max="2308" width="13.140625" style="49" customWidth="1"/>
    <col min="2309" max="2309" width="11.42578125" style="49" customWidth="1"/>
    <col min="2310" max="2560" width="9.140625" style="49"/>
    <col min="2561" max="2561" width="5.85546875" style="49" customWidth="1"/>
    <col min="2562" max="2562" width="40.28515625" style="49" customWidth="1"/>
    <col min="2563" max="2563" width="15.42578125" style="49" customWidth="1"/>
    <col min="2564" max="2564" width="13.140625" style="49" customWidth="1"/>
    <col min="2565" max="2565" width="11.42578125" style="49" customWidth="1"/>
    <col min="2566" max="2816" width="9.140625" style="49"/>
    <col min="2817" max="2817" width="5.85546875" style="49" customWidth="1"/>
    <col min="2818" max="2818" width="40.28515625" style="49" customWidth="1"/>
    <col min="2819" max="2819" width="15.42578125" style="49" customWidth="1"/>
    <col min="2820" max="2820" width="13.140625" style="49" customWidth="1"/>
    <col min="2821" max="2821" width="11.42578125" style="49" customWidth="1"/>
    <col min="2822" max="3072" width="9.140625" style="49"/>
    <col min="3073" max="3073" width="5.85546875" style="49" customWidth="1"/>
    <col min="3074" max="3074" width="40.28515625" style="49" customWidth="1"/>
    <col min="3075" max="3075" width="15.42578125" style="49" customWidth="1"/>
    <col min="3076" max="3076" width="13.140625" style="49" customWidth="1"/>
    <col min="3077" max="3077" width="11.42578125" style="49" customWidth="1"/>
    <col min="3078" max="3328" width="9.140625" style="49"/>
    <col min="3329" max="3329" width="5.85546875" style="49" customWidth="1"/>
    <col min="3330" max="3330" width="40.28515625" style="49" customWidth="1"/>
    <col min="3331" max="3331" width="15.42578125" style="49" customWidth="1"/>
    <col min="3332" max="3332" width="13.140625" style="49" customWidth="1"/>
    <col min="3333" max="3333" width="11.42578125" style="49" customWidth="1"/>
    <col min="3334" max="3584" width="9.140625" style="49"/>
    <col min="3585" max="3585" width="5.85546875" style="49" customWidth="1"/>
    <col min="3586" max="3586" width="40.28515625" style="49" customWidth="1"/>
    <col min="3587" max="3587" width="15.42578125" style="49" customWidth="1"/>
    <col min="3588" max="3588" width="13.140625" style="49" customWidth="1"/>
    <col min="3589" max="3589" width="11.42578125" style="49" customWidth="1"/>
    <col min="3590" max="3840" width="9.140625" style="49"/>
    <col min="3841" max="3841" width="5.85546875" style="49" customWidth="1"/>
    <col min="3842" max="3842" width="40.28515625" style="49" customWidth="1"/>
    <col min="3843" max="3843" width="15.42578125" style="49" customWidth="1"/>
    <col min="3844" max="3844" width="13.140625" style="49" customWidth="1"/>
    <col min="3845" max="3845" width="11.42578125" style="49" customWidth="1"/>
    <col min="3846" max="4096" width="9.140625" style="49"/>
    <col min="4097" max="4097" width="5.85546875" style="49" customWidth="1"/>
    <col min="4098" max="4098" width="40.28515625" style="49" customWidth="1"/>
    <col min="4099" max="4099" width="15.42578125" style="49" customWidth="1"/>
    <col min="4100" max="4100" width="13.140625" style="49" customWidth="1"/>
    <col min="4101" max="4101" width="11.42578125" style="49" customWidth="1"/>
    <col min="4102" max="4352" width="9.140625" style="49"/>
    <col min="4353" max="4353" width="5.85546875" style="49" customWidth="1"/>
    <col min="4354" max="4354" width="40.28515625" style="49" customWidth="1"/>
    <col min="4355" max="4355" width="15.42578125" style="49" customWidth="1"/>
    <col min="4356" max="4356" width="13.140625" style="49" customWidth="1"/>
    <col min="4357" max="4357" width="11.42578125" style="49" customWidth="1"/>
    <col min="4358" max="4608" width="9.140625" style="49"/>
    <col min="4609" max="4609" width="5.85546875" style="49" customWidth="1"/>
    <col min="4610" max="4610" width="40.28515625" style="49" customWidth="1"/>
    <col min="4611" max="4611" width="15.42578125" style="49" customWidth="1"/>
    <col min="4612" max="4612" width="13.140625" style="49" customWidth="1"/>
    <col min="4613" max="4613" width="11.42578125" style="49" customWidth="1"/>
    <col min="4614" max="4864" width="9.140625" style="49"/>
    <col min="4865" max="4865" width="5.85546875" style="49" customWidth="1"/>
    <col min="4866" max="4866" width="40.28515625" style="49" customWidth="1"/>
    <col min="4867" max="4867" width="15.42578125" style="49" customWidth="1"/>
    <col min="4868" max="4868" width="13.140625" style="49" customWidth="1"/>
    <col min="4869" max="4869" width="11.42578125" style="49" customWidth="1"/>
    <col min="4870" max="5120" width="9.140625" style="49"/>
    <col min="5121" max="5121" width="5.85546875" style="49" customWidth="1"/>
    <col min="5122" max="5122" width="40.28515625" style="49" customWidth="1"/>
    <col min="5123" max="5123" width="15.42578125" style="49" customWidth="1"/>
    <col min="5124" max="5124" width="13.140625" style="49" customWidth="1"/>
    <col min="5125" max="5125" width="11.42578125" style="49" customWidth="1"/>
    <col min="5126" max="5376" width="9.140625" style="49"/>
    <col min="5377" max="5377" width="5.85546875" style="49" customWidth="1"/>
    <col min="5378" max="5378" width="40.28515625" style="49" customWidth="1"/>
    <col min="5379" max="5379" width="15.42578125" style="49" customWidth="1"/>
    <col min="5380" max="5380" width="13.140625" style="49" customWidth="1"/>
    <col min="5381" max="5381" width="11.42578125" style="49" customWidth="1"/>
    <col min="5382" max="5632" width="9.140625" style="49"/>
    <col min="5633" max="5633" width="5.85546875" style="49" customWidth="1"/>
    <col min="5634" max="5634" width="40.28515625" style="49" customWidth="1"/>
    <col min="5635" max="5635" width="15.42578125" style="49" customWidth="1"/>
    <col min="5636" max="5636" width="13.140625" style="49" customWidth="1"/>
    <col min="5637" max="5637" width="11.42578125" style="49" customWidth="1"/>
    <col min="5638" max="5888" width="9.140625" style="49"/>
    <col min="5889" max="5889" width="5.85546875" style="49" customWidth="1"/>
    <col min="5890" max="5890" width="40.28515625" style="49" customWidth="1"/>
    <col min="5891" max="5891" width="15.42578125" style="49" customWidth="1"/>
    <col min="5892" max="5892" width="13.140625" style="49" customWidth="1"/>
    <col min="5893" max="5893" width="11.42578125" style="49" customWidth="1"/>
    <col min="5894" max="6144" width="9.140625" style="49"/>
    <col min="6145" max="6145" width="5.85546875" style="49" customWidth="1"/>
    <col min="6146" max="6146" width="40.28515625" style="49" customWidth="1"/>
    <col min="6147" max="6147" width="15.42578125" style="49" customWidth="1"/>
    <col min="6148" max="6148" width="13.140625" style="49" customWidth="1"/>
    <col min="6149" max="6149" width="11.42578125" style="49" customWidth="1"/>
    <col min="6150" max="6400" width="9.140625" style="49"/>
    <col min="6401" max="6401" width="5.85546875" style="49" customWidth="1"/>
    <col min="6402" max="6402" width="40.28515625" style="49" customWidth="1"/>
    <col min="6403" max="6403" width="15.42578125" style="49" customWidth="1"/>
    <col min="6404" max="6404" width="13.140625" style="49" customWidth="1"/>
    <col min="6405" max="6405" width="11.42578125" style="49" customWidth="1"/>
    <col min="6406" max="6656" width="9.140625" style="49"/>
    <col min="6657" max="6657" width="5.85546875" style="49" customWidth="1"/>
    <col min="6658" max="6658" width="40.28515625" style="49" customWidth="1"/>
    <col min="6659" max="6659" width="15.42578125" style="49" customWidth="1"/>
    <col min="6660" max="6660" width="13.140625" style="49" customWidth="1"/>
    <col min="6661" max="6661" width="11.42578125" style="49" customWidth="1"/>
    <col min="6662" max="6912" width="9.140625" style="49"/>
    <col min="6913" max="6913" width="5.85546875" style="49" customWidth="1"/>
    <col min="6914" max="6914" width="40.28515625" style="49" customWidth="1"/>
    <col min="6915" max="6915" width="15.42578125" style="49" customWidth="1"/>
    <col min="6916" max="6916" width="13.140625" style="49" customWidth="1"/>
    <col min="6917" max="6917" width="11.42578125" style="49" customWidth="1"/>
    <col min="6918" max="7168" width="9.140625" style="49"/>
    <col min="7169" max="7169" width="5.85546875" style="49" customWidth="1"/>
    <col min="7170" max="7170" width="40.28515625" style="49" customWidth="1"/>
    <col min="7171" max="7171" width="15.42578125" style="49" customWidth="1"/>
    <col min="7172" max="7172" width="13.140625" style="49" customWidth="1"/>
    <col min="7173" max="7173" width="11.42578125" style="49" customWidth="1"/>
    <col min="7174" max="7424" width="9.140625" style="49"/>
    <col min="7425" max="7425" width="5.85546875" style="49" customWidth="1"/>
    <col min="7426" max="7426" width="40.28515625" style="49" customWidth="1"/>
    <col min="7427" max="7427" width="15.42578125" style="49" customWidth="1"/>
    <col min="7428" max="7428" width="13.140625" style="49" customWidth="1"/>
    <col min="7429" max="7429" width="11.42578125" style="49" customWidth="1"/>
    <col min="7430" max="7680" width="9.140625" style="49"/>
    <col min="7681" max="7681" width="5.85546875" style="49" customWidth="1"/>
    <col min="7682" max="7682" width="40.28515625" style="49" customWidth="1"/>
    <col min="7683" max="7683" width="15.42578125" style="49" customWidth="1"/>
    <col min="7684" max="7684" width="13.140625" style="49" customWidth="1"/>
    <col min="7685" max="7685" width="11.42578125" style="49" customWidth="1"/>
    <col min="7686" max="7936" width="9.140625" style="49"/>
    <col min="7937" max="7937" width="5.85546875" style="49" customWidth="1"/>
    <col min="7938" max="7938" width="40.28515625" style="49" customWidth="1"/>
    <col min="7939" max="7939" width="15.42578125" style="49" customWidth="1"/>
    <col min="7940" max="7940" width="13.140625" style="49" customWidth="1"/>
    <col min="7941" max="7941" width="11.42578125" style="49" customWidth="1"/>
    <col min="7942" max="8192" width="9.140625" style="49"/>
    <col min="8193" max="8193" width="5.85546875" style="49" customWidth="1"/>
    <col min="8194" max="8194" width="40.28515625" style="49" customWidth="1"/>
    <col min="8195" max="8195" width="15.42578125" style="49" customWidth="1"/>
    <col min="8196" max="8196" width="13.140625" style="49" customWidth="1"/>
    <col min="8197" max="8197" width="11.42578125" style="49" customWidth="1"/>
    <col min="8198" max="8448" width="9.140625" style="49"/>
    <col min="8449" max="8449" width="5.85546875" style="49" customWidth="1"/>
    <col min="8450" max="8450" width="40.28515625" style="49" customWidth="1"/>
    <col min="8451" max="8451" width="15.42578125" style="49" customWidth="1"/>
    <col min="8452" max="8452" width="13.140625" style="49" customWidth="1"/>
    <col min="8453" max="8453" width="11.42578125" style="49" customWidth="1"/>
    <col min="8454" max="8704" width="9.140625" style="49"/>
    <col min="8705" max="8705" width="5.85546875" style="49" customWidth="1"/>
    <col min="8706" max="8706" width="40.28515625" style="49" customWidth="1"/>
    <col min="8707" max="8707" width="15.42578125" style="49" customWidth="1"/>
    <col min="8708" max="8708" width="13.140625" style="49" customWidth="1"/>
    <col min="8709" max="8709" width="11.42578125" style="49" customWidth="1"/>
    <col min="8710" max="8960" width="9.140625" style="49"/>
    <col min="8961" max="8961" width="5.85546875" style="49" customWidth="1"/>
    <col min="8962" max="8962" width="40.28515625" style="49" customWidth="1"/>
    <col min="8963" max="8963" width="15.42578125" style="49" customWidth="1"/>
    <col min="8964" max="8964" width="13.140625" style="49" customWidth="1"/>
    <col min="8965" max="8965" width="11.42578125" style="49" customWidth="1"/>
    <col min="8966" max="9216" width="9.140625" style="49"/>
    <col min="9217" max="9217" width="5.85546875" style="49" customWidth="1"/>
    <col min="9218" max="9218" width="40.28515625" style="49" customWidth="1"/>
    <col min="9219" max="9219" width="15.42578125" style="49" customWidth="1"/>
    <col min="9220" max="9220" width="13.140625" style="49" customWidth="1"/>
    <col min="9221" max="9221" width="11.42578125" style="49" customWidth="1"/>
    <col min="9222" max="9472" width="9.140625" style="49"/>
    <col min="9473" max="9473" width="5.85546875" style="49" customWidth="1"/>
    <col min="9474" max="9474" width="40.28515625" style="49" customWidth="1"/>
    <col min="9475" max="9475" width="15.42578125" style="49" customWidth="1"/>
    <col min="9476" max="9476" width="13.140625" style="49" customWidth="1"/>
    <col min="9477" max="9477" width="11.42578125" style="49" customWidth="1"/>
    <col min="9478" max="9728" width="9.140625" style="49"/>
    <col min="9729" max="9729" width="5.85546875" style="49" customWidth="1"/>
    <col min="9730" max="9730" width="40.28515625" style="49" customWidth="1"/>
    <col min="9731" max="9731" width="15.42578125" style="49" customWidth="1"/>
    <col min="9732" max="9732" width="13.140625" style="49" customWidth="1"/>
    <col min="9733" max="9733" width="11.42578125" style="49" customWidth="1"/>
    <col min="9734" max="9984" width="9.140625" style="49"/>
    <col min="9985" max="9985" width="5.85546875" style="49" customWidth="1"/>
    <col min="9986" max="9986" width="40.28515625" style="49" customWidth="1"/>
    <col min="9987" max="9987" width="15.42578125" style="49" customWidth="1"/>
    <col min="9988" max="9988" width="13.140625" style="49" customWidth="1"/>
    <col min="9989" max="9989" width="11.42578125" style="49" customWidth="1"/>
    <col min="9990" max="10240" width="9.140625" style="49"/>
    <col min="10241" max="10241" width="5.85546875" style="49" customWidth="1"/>
    <col min="10242" max="10242" width="40.28515625" style="49" customWidth="1"/>
    <col min="10243" max="10243" width="15.42578125" style="49" customWidth="1"/>
    <col min="10244" max="10244" width="13.140625" style="49" customWidth="1"/>
    <col min="10245" max="10245" width="11.42578125" style="49" customWidth="1"/>
    <col min="10246" max="10496" width="9.140625" style="49"/>
    <col min="10497" max="10497" width="5.85546875" style="49" customWidth="1"/>
    <col min="10498" max="10498" width="40.28515625" style="49" customWidth="1"/>
    <col min="10499" max="10499" width="15.42578125" style="49" customWidth="1"/>
    <col min="10500" max="10500" width="13.140625" style="49" customWidth="1"/>
    <col min="10501" max="10501" width="11.42578125" style="49" customWidth="1"/>
    <col min="10502" max="10752" width="9.140625" style="49"/>
    <col min="10753" max="10753" width="5.85546875" style="49" customWidth="1"/>
    <col min="10754" max="10754" width="40.28515625" style="49" customWidth="1"/>
    <col min="10755" max="10755" width="15.42578125" style="49" customWidth="1"/>
    <col min="10756" max="10756" width="13.140625" style="49" customWidth="1"/>
    <col min="10757" max="10757" width="11.42578125" style="49" customWidth="1"/>
    <col min="10758" max="11008" width="9.140625" style="49"/>
    <col min="11009" max="11009" width="5.85546875" style="49" customWidth="1"/>
    <col min="11010" max="11010" width="40.28515625" style="49" customWidth="1"/>
    <col min="11011" max="11011" width="15.42578125" style="49" customWidth="1"/>
    <col min="11012" max="11012" width="13.140625" style="49" customWidth="1"/>
    <col min="11013" max="11013" width="11.42578125" style="49" customWidth="1"/>
    <col min="11014" max="11264" width="9.140625" style="49"/>
    <col min="11265" max="11265" width="5.85546875" style="49" customWidth="1"/>
    <col min="11266" max="11266" width="40.28515625" style="49" customWidth="1"/>
    <col min="11267" max="11267" width="15.42578125" style="49" customWidth="1"/>
    <col min="11268" max="11268" width="13.140625" style="49" customWidth="1"/>
    <col min="11269" max="11269" width="11.42578125" style="49" customWidth="1"/>
    <col min="11270" max="11520" width="9.140625" style="49"/>
    <col min="11521" max="11521" width="5.85546875" style="49" customWidth="1"/>
    <col min="11522" max="11522" width="40.28515625" style="49" customWidth="1"/>
    <col min="11523" max="11523" width="15.42578125" style="49" customWidth="1"/>
    <col min="11524" max="11524" width="13.140625" style="49" customWidth="1"/>
    <col min="11525" max="11525" width="11.42578125" style="49" customWidth="1"/>
    <col min="11526" max="11776" width="9.140625" style="49"/>
    <col min="11777" max="11777" width="5.85546875" style="49" customWidth="1"/>
    <col min="11778" max="11778" width="40.28515625" style="49" customWidth="1"/>
    <col min="11779" max="11779" width="15.42578125" style="49" customWidth="1"/>
    <col min="11780" max="11780" width="13.140625" style="49" customWidth="1"/>
    <col min="11781" max="11781" width="11.42578125" style="49" customWidth="1"/>
    <col min="11782" max="12032" width="9.140625" style="49"/>
    <col min="12033" max="12033" width="5.85546875" style="49" customWidth="1"/>
    <col min="12034" max="12034" width="40.28515625" style="49" customWidth="1"/>
    <col min="12035" max="12035" width="15.42578125" style="49" customWidth="1"/>
    <col min="12036" max="12036" width="13.140625" style="49" customWidth="1"/>
    <col min="12037" max="12037" width="11.42578125" style="49" customWidth="1"/>
    <col min="12038" max="12288" width="9.140625" style="49"/>
    <col min="12289" max="12289" width="5.85546875" style="49" customWidth="1"/>
    <col min="12290" max="12290" width="40.28515625" style="49" customWidth="1"/>
    <col min="12291" max="12291" width="15.42578125" style="49" customWidth="1"/>
    <col min="12292" max="12292" width="13.140625" style="49" customWidth="1"/>
    <col min="12293" max="12293" width="11.42578125" style="49" customWidth="1"/>
    <col min="12294" max="12544" width="9.140625" style="49"/>
    <col min="12545" max="12545" width="5.85546875" style="49" customWidth="1"/>
    <col min="12546" max="12546" width="40.28515625" style="49" customWidth="1"/>
    <col min="12547" max="12547" width="15.42578125" style="49" customWidth="1"/>
    <col min="12548" max="12548" width="13.140625" style="49" customWidth="1"/>
    <col min="12549" max="12549" width="11.42578125" style="49" customWidth="1"/>
    <col min="12550" max="12800" width="9.140625" style="49"/>
    <col min="12801" max="12801" width="5.85546875" style="49" customWidth="1"/>
    <col min="12802" max="12802" width="40.28515625" style="49" customWidth="1"/>
    <col min="12803" max="12803" width="15.42578125" style="49" customWidth="1"/>
    <col min="12804" max="12804" width="13.140625" style="49" customWidth="1"/>
    <col min="12805" max="12805" width="11.42578125" style="49" customWidth="1"/>
    <col min="12806" max="13056" width="9.140625" style="49"/>
    <col min="13057" max="13057" width="5.85546875" style="49" customWidth="1"/>
    <col min="13058" max="13058" width="40.28515625" style="49" customWidth="1"/>
    <col min="13059" max="13059" width="15.42578125" style="49" customWidth="1"/>
    <col min="13060" max="13060" width="13.140625" style="49" customWidth="1"/>
    <col min="13061" max="13061" width="11.42578125" style="49" customWidth="1"/>
    <col min="13062" max="13312" width="9.140625" style="49"/>
    <col min="13313" max="13313" width="5.85546875" style="49" customWidth="1"/>
    <col min="13314" max="13314" width="40.28515625" style="49" customWidth="1"/>
    <col min="13315" max="13315" width="15.42578125" style="49" customWidth="1"/>
    <col min="13316" max="13316" width="13.140625" style="49" customWidth="1"/>
    <col min="13317" max="13317" width="11.42578125" style="49" customWidth="1"/>
    <col min="13318" max="13568" width="9.140625" style="49"/>
    <col min="13569" max="13569" width="5.85546875" style="49" customWidth="1"/>
    <col min="13570" max="13570" width="40.28515625" style="49" customWidth="1"/>
    <col min="13571" max="13571" width="15.42578125" style="49" customWidth="1"/>
    <col min="13572" max="13572" width="13.140625" style="49" customWidth="1"/>
    <col min="13573" max="13573" width="11.42578125" style="49" customWidth="1"/>
    <col min="13574" max="13824" width="9.140625" style="49"/>
    <col min="13825" max="13825" width="5.85546875" style="49" customWidth="1"/>
    <col min="13826" max="13826" width="40.28515625" style="49" customWidth="1"/>
    <col min="13827" max="13827" width="15.42578125" style="49" customWidth="1"/>
    <col min="13828" max="13828" width="13.140625" style="49" customWidth="1"/>
    <col min="13829" max="13829" width="11.42578125" style="49" customWidth="1"/>
    <col min="13830" max="14080" width="9.140625" style="49"/>
    <col min="14081" max="14081" width="5.85546875" style="49" customWidth="1"/>
    <col min="14082" max="14082" width="40.28515625" style="49" customWidth="1"/>
    <col min="14083" max="14083" width="15.42578125" style="49" customWidth="1"/>
    <col min="14084" max="14084" width="13.140625" style="49" customWidth="1"/>
    <col min="14085" max="14085" width="11.42578125" style="49" customWidth="1"/>
    <col min="14086" max="14336" width="9.140625" style="49"/>
    <col min="14337" max="14337" width="5.85546875" style="49" customWidth="1"/>
    <col min="14338" max="14338" width="40.28515625" style="49" customWidth="1"/>
    <col min="14339" max="14339" width="15.42578125" style="49" customWidth="1"/>
    <col min="14340" max="14340" width="13.140625" style="49" customWidth="1"/>
    <col min="14341" max="14341" width="11.42578125" style="49" customWidth="1"/>
    <col min="14342" max="14592" width="9.140625" style="49"/>
    <col min="14593" max="14593" width="5.85546875" style="49" customWidth="1"/>
    <col min="14594" max="14594" width="40.28515625" style="49" customWidth="1"/>
    <col min="14595" max="14595" width="15.42578125" style="49" customWidth="1"/>
    <col min="14596" max="14596" width="13.140625" style="49" customWidth="1"/>
    <col min="14597" max="14597" width="11.42578125" style="49" customWidth="1"/>
    <col min="14598" max="14848" width="9.140625" style="49"/>
    <col min="14849" max="14849" width="5.85546875" style="49" customWidth="1"/>
    <col min="14850" max="14850" width="40.28515625" style="49" customWidth="1"/>
    <col min="14851" max="14851" width="15.42578125" style="49" customWidth="1"/>
    <col min="14852" max="14852" width="13.140625" style="49" customWidth="1"/>
    <col min="14853" max="14853" width="11.42578125" style="49" customWidth="1"/>
    <col min="14854" max="15104" width="9.140625" style="49"/>
    <col min="15105" max="15105" width="5.85546875" style="49" customWidth="1"/>
    <col min="15106" max="15106" width="40.28515625" style="49" customWidth="1"/>
    <col min="15107" max="15107" width="15.42578125" style="49" customWidth="1"/>
    <col min="15108" max="15108" width="13.140625" style="49" customWidth="1"/>
    <col min="15109" max="15109" width="11.42578125" style="49" customWidth="1"/>
    <col min="15110" max="15360" width="9.140625" style="49"/>
    <col min="15361" max="15361" width="5.85546875" style="49" customWidth="1"/>
    <col min="15362" max="15362" width="40.28515625" style="49" customWidth="1"/>
    <col min="15363" max="15363" width="15.42578125" style="49" customWidth="1"/>
    <col min="15364" max="15364" width="13.140625" style="49" customWidth="1"/>
    <col min="15365" max="15365" width="11.42578125" style="49" customWidth="1"/>
    <col min="15366" max="15616" width="9.140625" style="49"/>
    <col min="15617" max="15617" width="5.85546875" style="49" customWidth="1"/>
    <col min="15618" max="15618" width="40.28515625" style="49" customWidth="1"/>
    <col min="15619" max="15619" width="15.42578125" style="49" customWidth="1"/>
    <col min="15620" max="15620" width="13.140625" style="49" customWidth="1"/>
    <col min="15621" max="15621" width="11.42578125" style="49" customWidth="1"/>
    <col min="15622" max="15872" width="9.140625" style="49"/>
    <col min="15873" max="15873" width="5.85546875" style="49" customWidth="1"/>
    <col min="15874" max="15874" width="40.28515625" style="49" customWidth="1"/>
    <col min="15875" max="15875" width="15.42578125" style="49" customWidth="1"/>
    <col min="15876" max="15876" width="13.140625" style="49" customWidth="1"/>
    <col min="15877" max="15877" width="11.42578125" style="49" customWidth="1"/>
    <col min="15878" max="16128" width="9.140625" style="49"/>
    <col min="16129" max="16129" width="5.85546875" style="49" customWidth="1"/>
    <col min="16130" max="16130" width="40.28515625" style="49" customWidth="1"/>
    <col min="16131" max="16131" width="15.42578125" style="49" customWidth="1"/>
    <col min="16132" max="16132" width="13.140625" style="49" customWidth="1"/>
    <col min="16133" max="16133" width="11.42578125" style="49" customWidth="1"/>
    <col min="16134" max="16384" width="9.140625" style="49"/>
  </cols>
  <sheetData>
    <row r="1" spans="1:10" ht="15.75" hidden="1" customHeight="1" x14ac:dyDescent="0.2">
      <c r="E1" s="50" t="s">
        <v>630</v>
      </c>
    </row>
    <row r="2" spans="1:10" ht="15" hidden="1" customHeight="1" x14ac:dyDescent="0.2">
      <c r="E2" s="51" t="s">
        <v>631</v>
      </c>
    </row>
    <row r="3" spans="1:10" ht="15" hidden="1" customHeight="1" x14ac:dyDescent="0.2">
      <c r="E3" s="51" t="s">
        <v>632</v>
      </c>
    </row>
    <row r="4" spans="1:10" ht="15" hidden="1" customHeight="1" x14ac:dyDescent="0.2">
      <c r="E4" s="52" t="s">
        <v>633</v>
      </c>
    </row>
    <row r="5" spans="1:10" ht="15" customHeight="1" x14ac:dyDescent="0.2">
      <c r="E5" s="374" t="s">
        <v>630</v>
      </c>
    </row>
    <row r="6" spans="1:10" ht="66" customHeight="1" x14ac:dyDescent="0.2">
      <c r="B6" s="584" t="s">
        <v>1124</v>
      </c>
      <c r="C6" s="584"/>
      <c r="D6" s="584"/>
      <c r="E6" s="584"/>
    </row>
    <row r="7" spans="1:10" ht="15.75" customHeight="1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</row>
    <row r="8" spans="1:10" x14ac:dyDescent="0.2">
      <c r="A8" s="57"/>
      <c r="B8" s="57"/>
      <c r="C8" s="57"/>
      <c r="D8" s="433" t="s">
        <v>717</v>
      </c>
      <c r="E8" s="587"/>
      <c r="F8" s="587"/>
      <c r="G8" s="587"/>
      <c r="H8" s="587"/>
      <c r="I8" s="587"/>
      <c r="J8" s="587"/>
    </row>
    <row r="9" spans="1:10" ht="12.75" customHeight="1" x14ac:dyDescent="0.2">
      <c r="A9" s="588" t="s">
        <v>1069</v>
      </c>
      <c r="B9" s="588"/>
      <c r="C9" s="588"/>
      <c r="D9" s="588"/>
      <c r="E9" s="588"/>
      <c r="F9" s="588"/>
      <c r="G9" s="588"/>
      <c r="H9" s="588"/>
      <c r="I9" s="588"/>
      <c r="J9" s="431"/>
    </row>
    <row r="10" spans="1:10" ht="13.5" customHeight="1" x14ac:dyDescent="0.2">
      <c r="A10" s="588"/>
      <c r="B10" s="588"/>
      <c r="C10" s="588"/>
      <c r="D10" s="588"/>
      <c r="E10" s="588"/>
      <c r="F10" s="588"/>
      <c r="G10" s="588"/>
      <c r="H10" s="588"/>
      <c r="I10" s="588"/>
      <c r="J10" s="431"/>
    </row>
    <row r="11" spans="1:10" x14ac:dyDescent="0.2">
      <c r="A11" s="588"/>
      <c r="B11" s="588"/>
      <c r="C11" s="588"/>
      <c r="D11" s="588"/>
      <c r="E11" s="588"/>
      <c r="F11" s="588"/>
      <c r="G11" s="588"/>
      <c r="H11" s="588"/>
      <c r="I11" s="588"/>
      <c r="J11" s="431"/>
    </row>
    <row r="12" spans="1:10" ht="15.75" x14ac:dyDescent="0.25">
      <c r="A12" s="307"/>
      <c r="B12" s="307"/>
      <c r="C12" s="308"/>
      <c r="D12" s="307"/>
      <c r="E12" s="307"/>
      <c r="F12" s="307"/>
      <c r="G12" s="307"/>
      <c r="H12" s="307"/>
      <c r="I12" s="307"/>
      <c r="J12" s="307"/>
    </row>
    <row r="13" spans="1:10" ht="15.75" x14ac:dyDescent="0.25">
      <c r="A13" s="585"/>
      <c r="B13" s="585"/>
      <c r="C13" s="585"/>
      <c r="D13" s="585"/>
      <c r="E13" s="585"/>
      <c r="F13" s="307"/>
      <c r="G13" s="307"/>
      <c r="H13" s="307"/>
      <c r="I13" s="307"/>
      <c r="J13" s="307"/>
    </row>
    <row r="14" spans="1:10" ht="78" customHeight="1" x14ac:dyDescent="0.25">
      <c r="A14" s="586" t="s">
        <v>811</v>
      </c>
      <c r="B14" s="586"/>
      <c r="C14" s="586"/>
      <c r="D14" s="586"/>
      <c r="E14" s="586"/>
      <c r="F14" s="307"/>
      <c r="G14" s="307"/>
      <c r="H14" s="307"/>
      <c r="I14" s="307"/>
      <c r="J14" s="307"/>
    </row>
    <row r="15" spans="1:10" ht="21.75" customHeight="1" x14ac:dyDescent="0.25">
      <c r="A15" s="309"/>
      <c r="B15" s="309"/>
      <c r="C15" s="309"/>
      <c r="D15" s="309"/>
      <c r="E15" s="309"/>
      <c r="F15" s="307"/>
      <c r="G15" s="307"/>
      <c r="H15" s="307"/>
      <c r="I15" s="307"/>
      <c r="J15" s="307"/>
    </row>
    <row r="16" spans="1:10" ht="16.5" thickBot="1" x14ac:dyDescent="0.3">
      <c r="A16" s="307"/>
      <c r="B16" s="307"/>
      <c r="C16" s="310"/>
      <c r="D16" s="307"/>
      <c r="E16" s="311" t="s">
        <v>636</v>
      </c>
      <c r="F16" s="307"/>
      <c r="G16" s="307"/>
      <c r="H16" s="307"/>
      <c r="I16" s="307"/>
      <c r="J16" s="307"/>
    </row>
    <row r="17" spans="1:33" s="53" customFormat="1" ht="36" customHeight="1" thickBot="1" x14ac:dyDescent="0.3">
      <c r="A17" s="312" t="s">
        <v>43</v>
      </c>
      <c r="B17" s="313" t="s">
        <v>98</v>
      </c>
      <c r="C17" s="313" t="s">
        <v>671</v>
      </c>
      <c r="D17" s="313" t="s">
        <v>742</v>
      </c>
      <c r="E17" s="314" t="s">
        <v>801</v>
      </c>
      <c r="F17" s="315"/>
      <c r="G17" s="315"/>
      <c r="H17" s="315"/>
      <c r="I17" s="315"/>
      <c r="J17" s="315"/>
    </row>
    <row r="18" spans="1:33" s="53" customFormat="1" ht="15.75" x14ac:dyDescent="0.25">
      <c r="A18" s="589"/>
      <c r="B18" s="590"/>
      <c r="C18" s="590"/>
      <c r="D18" s="590"/>
      <c r="E18" s="591"/>
      <c r="F18" s="315"/>
      <c r="G18" s="315"/>
      <c r="H18" s="315"/>
      <c r="I18" s="315"/>
      <c r="J18" s="315"/>
    </row>
    <row r="19" spans="1:33" ht="165.75" hidden="1" thickBot="1" x14ac:dyDescent="0.3">
      <c r="A19" s="316">
        <v>2</v>
      </c>
      <c r="B19" s="317" t="s">
        <v>634</v>
      </c>
      <c r="C19" s="318"/>
      <c r="D19" s="318"/>
      <c r="E19" s="319"/>
      <c r="F19" s="307"/>
      <c r="G19" s="307"/>
      <c r="H19" s="307"/>
      <c r="I19" s="307"/>
      <c r="J19" s="307"/>
    </row>
    <row r="20" spans="1:33" ht="30.75" thickBot="1" x14ac:dyDescent="0.3">
      <c r="A20" s="316">
        <v>1</v>
      </c>
      <c r="B20" s="320" t="s">
        <v>635</v>
      </c>
      <c r="C20" s="321">
        <v>47587218.299999997</v>
      </c>
      <c r="D20" s="321">
        <v>37018618.479999997</v>
      </c>
      <c r="E20" s="321">
        <v>37018618.479999997</v>
      </c>
      <c r="F20" s="307"/>
      <c r="G20" s="307"/>
      <c r="H20" s="307"/>
      <c r="I20" s="307"/>
      <c r="J20" s="307"/>
    </row>
    <row r="21" spans="1:33" ht="30.75" thickBot="1" x14ac:dyDescent="0.3">
      <c r="A21" s="316">
        <v>2</v>
      </c>
      <c r="B21" s="322" t="s">
        <v>7</v>
      </c>
      <c r="C21" s="321">
        <v>17068810.109999999</v>
      </c>
      <c r="D21" s="321">
        <v>13096021.98</v>
      </c>
      <c r="E21" s="321">
        <v>13148917.59</v>
      </c>
      <c r="F21" s="307"/>
      <c r="G21" s="307"/>
      <c r="H21" s="307"/>
      <c r="I21" s="307"/>
      <c r="J21" s="307"/>
    </row>
    <row r="22" spans="1:33" ht="30.75" thickBot="1" x14ac:dyDescent="0.3">
      <c r="A22" s="316">
        <v>3</v>
      </c>
      <c r="B22" s="322" t="s">
        <v>6</v>
      </c>
      <c r="C22" s="321">
        <v>4489113.79</v>
      </c>
      <c r="D22" s="321">
        <v>4531691.33</v>
      </c>
      <c r="E22" s="321">
        <v>4575972.0999999996</v>
      </c>
      <c r="F22" s="307"/>
      <c r="G22" s="307"/>
      <c r="H22" s="307"/>
      <c r="I22" s="307"/>
      <c r="J22" s="307"/>
    </row>
    <row r="23" spans="1:33" ht="30.75" thickBot="1" x14ac:dyDescent="0.3">
      <c r="A23" s="316">
        <v>4</v>
      </c>
      <c r="B23" s="322" t="s">
        <v>8</v>
      </c>
      <c r="C23" s="321">
        <v>9320596.3200000003</v>
      </c>
      <c r="D23" s="321">
        <v>9017315.6999999993</v>
      </c>
      <c r="E23" s="321">
        <v>9065903.8699999992</v>
      </c>
      <c r="F23" s="307"/>
      <c r="G23" s="307"/>
      <c r="H23" s="307"/>
      <c r="I23" s="307"/>
      <c r="J23" s="307"/>
    </row>
    <row r="24" spans="1:33" ht="16.5" thickBot="1" x14ac:dyDescent="0.3">
      <c r="A24" s="323"/>
      <c r="B24" s="324" t="s">
        <v>9</v>
      </c>
      <c r="C24" s="325">
        <f>C20+C21+C22+C23</f>
        <v>78465738.520000011</v>
      </c>
      <c r="D24" s="325">
        <f t="shared" ref="D24:E24" si="0">D20+D21+D22+D23</f>
        <v>63663647.489999995</v>
      </c>
      <c r="E24" s="325">
        <f t="shared" si="0"/>
        <v>63809412.039999992</v>
      </c>
      <c r="F24" s="307"/>
      <c r="G24" s="307"/>
      <c r="H24" s="307"/>
      <c r="I24" s="307"/>
      <c r="J24" s="307"/>
    </row>
    <row r="25" spans="1:33" ht="15.75" x14ac:dyDescent="0.25">
      <c r="A25" s="326"/>
      <c r="B25" s="327"/>
      <c r="C25" s="328"/>
      <c r="D25" s="328"/>
      <c r="E25" s="328"/>
      <c r="F25" s="307"/>
      <c r="G25" s="307"/>
      <c r="H25" s="307"/>
      <c r="I25" s="307"/>
      <c r="J25" s="307"/>
    </row>
    <row r="26" spans="1:33" ht="15.75" x14ac:dyDescent="0.25">
      <c r="A26" s="326"/>
      <c r="B26" s="327"/>
      <c r="C26" s="328"/>
      <c r="D26" s="328"/>
      <c r="E26" s="328"/>
      <c r="F26" s="307"/>
      <c r="G26" s="307"/>
      <c r="H26" s="307"/>
      <c r="I26" s="307"/>
      <c r="J26" s="307"/>
    </row>
    <row r="27" spans="1:33" ht="15.75" x14ac:dyDescent="0.25">
      <c r="A27" s="326"/>
      <c r="B27" s="327"/>
      <c r="C27" s="328"/>
      <c r="D27" s="328"/>
      <c r="E27" s="328"/>
      <c r="F27" s="307"/>
      <c r="G27" s="307"/>
      <c r="H27" s="307"/>
      <c r="I27" s="307"/>
      <c r="J27" s="307"/>
    </row>
    <row r="28" spans="1:33" s="46" customFormat="1" ht="12.75" x14ac:dyDescent="0.2">
      <c r="A28" s="329"/>
      <c r="B28" s="329"/>
      <c r="C28" s="329"/>
      <c r="D28" s="329"/>
      <c r="E28" s="329"/>
      <c r="F28" s="329"/>
      <c r="G28" s="329"/>
      <c r="H28" s="329"/>
      <c r="I28" s="329"/>
      <c r="J28" s="329"/>
    </row>
    <row r="29" spans="1:33" s="46" customFormat="1" ht="12.75" x14ac:dyDescent="0.2">
      <c r="A29" s="260" t="s">
        <v>797</v>
      </c>
      <c r="B29" s="260"/>
      <c r="C29" s="260"/>
      <c r="D29" s="260" t="s">
        <v>644</v>
      </c>
      <c r="E29" s="260"/>
      <c r="F29" s="275"/>
      <c r="G29" s="494" t="s">
        <v>480</v>
      </c>
      <c r="H29" s="494"/>
      <c r="I29" s="258"/>
      <c r="J29" s="279"/>
      <c r="K29" s="42"/>
      <c r="L29" s="42"/>
      <c r="M29" s="42"/>
      <c r="N29" s="42"/>
      <c r="O29" s="42"/>
      <c r="P29" s="42"/>
      <c r="AA29" s="42"/>
      <c r="AB29" s="42"/>
      <c r="AC29" s="42"/>
      <c r="AD29" s="42"/>
      <c r="AE29" s="42"/>
      <c r="AF29" s="54"/>
      <c r="AG29" s="55"/>
    </row>
    <row r="30" spans="1:33" s="46" customFormat="1" ht="12.75" x14ac:dyDescent="0.2">
      <c r="A30" s="45"/>
      <c r="B30" s="45"/>
      <c r="C30" s="42"/>
      <c r="D30" s="45"/>
      <c r="E30" s="45"/>
      <c r="F30" s="44"/>
      <c r="G30" s="44"/>
      <c r="H30" s="44"/>
      <c r="I30" s="41"/>
      <c r="J30" s="45"/>
      <c r="K30" s="45"/>
      <c r="L30" s="45"/>
      <c r="M30" s="45"/>
      <c r="N30" s="45"/>
      <c r="O30" s="45"/>
      <c r="P30" s="45"/>
      <c r="AA30" s="45"/>
      <c r="AB30" s="45"/>
      <c r="AC30" s="45"/>
      <c r="AD30" s="45"/>
      <c r="AE30" s="45"/>
      <c r="AG30" s="55"/>
    </row>
    <row r="31" spans="1:33" s="46" customFormat="1" ht="12.75" x14ac:dyDescent="0.2">
      <c r="A31" s="45"/>
      <c r="C31" s="47"/>
      <c r="D31" s="47"/>
      <c r="E31" s="42"/>
    </row>
    <row r="32" spans="1:33" s="46" customFormat="1" ht="12.75" x14ac:dyDescent="0.2"/>
  </sheetData>
  <mergeCells count="7">
    <mergeCell ref="B6:E6"/>
    <mergeCell ref="G29:H29"/>
    <mergeCell ref="A13:E13"/>
    <mergeCell ref="A14:E14"/>
    <mergeCell ref="D8:J8"/>
    <mergeCell ref="A9:J11"/>
    <mergeCell ref="A18:E18"/>
  </mergeCells>
  <pageMargins left="0.7" right="0.7" top="0.75" bottom="0.75" header="0.3" footer="0.3"/>
  <pageSetup paperSize="9" scale="9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"/>
  <sheetViews>
    <sheetView tabSelected="1" topLeftCell="A5" workbookViewId="0">
      <selection activeCell="M12" sqref="M12"/>
    </sheetView>
  </sheetViews>
  <sheetFormatPr defaultRowHeight="15" x14ac:dyDescent="0.2"/>
  <cols>
    <col min="1" max="1" width="5.85546875" style="49" customWidth="1"/>
    <col min="2" max="2" width="40.28515625" style="49" customWidth="1"/>
    <col min="3" max="3" width="17.42578125" style="49" customWidth="1"/>
    <col min="4" max="4" width="18" style="49" customWidth="1"/>
    <col min="5" max="5" width="17.140625" style="49" customWidth="1"/>
    <col min="6" max="6" width="0.28515625" style="49" customWidth="1"/>
    <col min="7" max="10" width="9.140625" style="49" hidden="1" customWidth="1"/>
    <col min="11" max="11" width="35.7109375" style="49" bestFit="1" customWidth="1"/>
    <col min="12" max="256" width="9.140625" style="49"/>
    <col min="257" max="257" width="5.85546875" style="49" customWidth="1"/>
    <col min="258" max="258" width="40.28515625" style="49" customWidth="1"/>
    <col min="259" max="259" width="15.42578125" style="49" customWidth="1"/>
    <col min="260" max="260" width="13.140625" style="49" customWidth="1"/>
    <col min="261" max="261" width="11.42578125" style="49" customWidth="1"/>
    <col min="262" max="512" width="9.140625" style="49"/>
    <col min="513" max="513" width="5.85546875" style="49" customWidth="1"/>
    <col min="514" max="514" width="40.28515625" style="49" customWidth="1"/>
    <col min="515" max="515" width="15.42578125" style="49" customWidth="1"/>
    <col min="516" max="516" width="13.140625" style="49" customWidth="1"/>
    <col min="517" max="517" width="11.42578125" style="49" customWidth="1"/>
    <col min="518" max="768" width="9.140625" style="49"/>
    <col min="769" max="769" width="5.85546875" style="49" customWidth="1"/>
    <col min="770" max="770" width="40.28515625" style="49" customWidth="1"/>
    <col min="771" max="771" width="15.42578125" style="49" customWidth="1"/>
    <col min="772" max="772" width="13.140625" style="49" customWidth="1"/>
    <col min="773" max="773" width="11.42578125" style="49" customWidth="1"/>
    <col min="774" max="1024" width="9.140625" style="49"/>
    <col min="1025" max="1025" width="5.85546875" style="49" customWidth="1"/>
    <col min="1026" max="1026" width="40.28515625" style="49" customWidth="1"/>
    <col min="1027" max="1027" width="15.42578125" style="49" customWidth="1"/>
    <col min="1028" max="1028" width="13.140625" style="49" customWidth="1"/>
    <col min="1029" max="1029" width="11.42578125" style="49" customWidth="1"/>
    <col min="1030" max="1280" width="9.140625" style="49"/>
    <col min="1281" max="1281" width="5.85546875" style="49" customWidth="1"/>
    <col min="1282" max="1282" width="40.28515625" style="49" customWidth="1"/>
    <col min="1283" max="1283" width="15.42578125" style="49" customWidth="1"/>
    <col min="1284" max="1284" width="13.140625" style="49" customWidth="1"/>
    <col min="1285" max="1285" width="11.42578125" style="49" customWidth="1"/>
    <col min="1286" max="1536" width="9.140625" style="49"/>
    <col min="1537" max="1537" width="5.85546875" style="49" customWidth="1"/>
    <col min="1538" max="1538" width="40.28515625" style="49" customWidth="1"/>
    <col min="1539" max="1539" width="15.42578125" style="49" customWidth="1"/>
    <col min="1540" max="1540" width="13.140625" style="49" customWidth="1"/>
    <col min="1541" max="1541" width="11.42578125" style="49" customWidth="1"/>
    <col min="1542" max="1792" width="9.140625" style="49"/>
    <col min="1793" max="1793" width="5.85546875" style="49" customWidth="1"/>
    <col min="1794" max="1794" width="40.28515625" style="49" customWidth="1"/>
    <col min="1795" max="1795" width="15.42578125" style="49" customWidth="1"/>
    <col min="1796" max="1796" width="13.140625" style="49" customWidth="1"/>
    <col min="1797" max="1797" width="11.42578125" style="49" customWidth="1"/>
    <col min="1798" max="2048" width="9.140625" style="49"/>
    <col min="2049" max="2049" width="5.85546875" style="49" customWidth="1"/>
    <col min="2050" max="2050" width="40.28515625" style="49" customWidth="1"/>
    <col min="2051" max="2051" width="15.42578125" style="49" customWidth="1"/>
    <col min="2052" max="2052" width="13.140625" style="49" customWidth="1"/>
    <col min="2053" max="2053" width="11.42578125" style="49" customWidth="1"/>
    <col min="2054" max="2304" width="9.140625" style="49"/>
    <col min="2305" max="2305" width="5.85546875" style="49" customWidth="1"/>
    <col min="2306" max="2306" width="40.28515625" style="49" customWidth="1"/>
    <col min="2307" max="2307" width="15.42578125" style="49" customWidth="1"/>
    <col min="2308" max="2308" width="13.140625" style="49" customWidth="1"/>
    <col min="2309" max="2309" width="11.42578125" style="49" customWidth="1"/>
    <col min="2310" max="2560" width="9.140625" style="49"/>
    <col min="2561" max="2561" width="5.85546875" style="49" customWidth="1"/>
    <col min="2562" max="2562" width="40.28515625" style="49" customWidth="1"/>
    <col min="2563" max="2563" width="15.42578125" style="49" customWidth="1"/>
    <col min="2564" max="2564" width="13.140625" style="49" customWidth="1"/>
    <col min="2565" max="2565" width="11.42578125" style="49" customWidth="1"/>
    <col min="2566" max="2816" width="9.140625" style="49"/>
    <col min="2817" max="2817" width="5.85546875" style="49" customWidth="1"/>
    <col min="2818" max="2818" width="40.28515625" style="49" customWidth="1"/>
    <col min="2819" max="2819" width="15.42578125" style="49" customWidth="1"/>
    <col min="2820" max="2820" width="13.140625" style="49" customWidth="1"/>
    <col min="2821" max="2821" width="11.42578125" style="49" customWidth="1"/>
    <col min="2822" max="3072" width="9.140625" style="49"/>
    <col min="3073" max="3073" width="5.85546875" style="49" customWidth="1"/>
    <col min="3074" max="3074" width="40.28515625" style="49" customWidth="1"/>
    <col min="3075" max="3075" width="15.42578125" style="49" customWidth="1"/>
    <col min="3076" max="3076" width="13.140625" style="49" customWidth="1"/>
    <col min="3077" max="3077" width="11.42578125" style="49" customWidth="1"/>
    <col min="3078" max="3328" width="9.140625" style="49"/>
    <col min="3329" max="3329" width="5.85546875" style="49" customWidth="1"/>
    <col min="3330" max="3330" width="40.28515625" style="49" customWidth="1"/>
    <col min="3331" max="3331" width="15.42578125" style="49" customWidth="1"/>
    <col min="3332" max="3332" width="13.140625" style="49" customWidth="1"/>
    <col min="3333" max="3333" width="11.42578125" style="49" customWidth="1"/>
    <col min="3334" max="3584" width="9.140625" style="49"/>
    <col min="3585" max="3585" width="5.85546875" style="49" customWidth="1"/>
    <col min="3586" max="3586" width="40.28515625" style="49" customWidth="1"/>
    <col min="3587" max="3587" width="15.42578125" style="49" customWidth="1"/>
    <col min="3588" max="3588" width="13.140625" style="49" customWidth="1"/>
    <col min="3589" max="3589" width="11.42578125" style="49" customWidth="1"/>
    <col min="3590" max="3840" width="9.140625" style="49"/>
    <col min="3841" max="3841" width="5.85546875" style="49" customWidth="1"/>
    <col min="3842" max="3842" width="40.28515625" style="49" customWidth="1"/>
    <col min="3843" max="3843" width="15.42578125" style="49" customWidth="1"/>
    <col min="3844" max="3844" width="13.140625" style="49" customWidth="1"/>
    <col min="3845" max="3845" width="11.42578125" style="49" customWidth="1"/>
    <col min="3846" max="4096" width="9.140625" style="49"/>
    <col min="4097" max="4097" width="5.85546875" style="49" customWidth="1"/>
    <col min="4098" max="4098" width="40.28515625" style="49" customWidth="1"/>
    <col min="4099" max="4099" width="15.42578125" style="49" customWidth="1"/>
    <col min="4100" max="4100" width="13.140625" style="49" customWidth="1"/>
    <col min="4101" max="4101" width="11.42578125" style="49" customWidth="1"/>
    <col min="4102" max="4352" width="9.140625" style="49"/>
    <col min="4353" max="4353" width="5.85546875" style="49" customWidth="1"/>
    <col min="4354" max="4354" width="40.28515625" style="49" customWidth="1"/>
    <col min="4355" max="4355" width="15.42578125" style="49" customWidth="1"/>
    <col min="4356" max="4356" width="13.140625" style="49" customWidth="1"/>
    <col min="4357" max="4357" width="11.42578125" style="49" customWidth="1"/>
    <col min="4358" max="4608" width="9.140625" style="49"/>
    <col min="4609" max="4609" width="5.85546875" style="49" customWidth="1"/>
    <col min="4610" max="4610" width="40.28515625" style="49" customWidth="1"/>
    <col min="4611" max="4611" width="15.42578125" style="49" customWidth="1"/>
    <col min="4612" max="4612" width="13.140625" style="49" customWidth="1"/>
    <col min="4613" max="4613" width="11.42578125" style="49" customWidth="1"/>
    <col min="4614" max="4864" width="9.140625" style="49"/>
    <col min="4865" max="4865" width="5.85546875" style="49" customWidth="1"/>
    <col min="4866" max="4866" width="40.28515625" style="49" customWidth="1"/>
    <col min="4867" max="4867" width="15.42578125" style="49" customWidth="1"/>
    <col min="4868" max="4868" width="13.140625" style="49" customWidth="1"/>
    <col min="4869" max="4869" width="11.42578125" style="49" customWidth="1"/>
    <col min="4870" max="5120" width="9.140625" style="49"/>
    <col min="5121" max="5121" width="5.85546875" style="49" customWidth="1"/>
    <col min="5122" max="5122" width="40.28515625" style="49" customWidth="1"/>
    <col min="5123" max="5123" width="15.42578125" style="49" customWidth="1"/>
    <col min="5124" max="5124" width="13.140625" style="49" customWidth="1"/>
    <col min="5125" max="5125" width="11.42578125" style="49" customWidth="1"/>
    <col min="5126" max="5376" width="9.140625" style="49"/>
    <col min="5377" max="5377" width="5.85546875" style="49" customWidth="1"/>
    <col min="5378" max="5378" width="40.28515625" style="49" customWidth="1"/>
    <col min="5379" max="5379" width="15.42578125" style="49" customWidth="1"/>
    <col min="5380" max="5380" width="13.140625" style="49" customWidth="1"/>
    <col min="5381" max="5381" width="11.42578125" style="49" customWidth="1"/>
    <col min="5382" max="5632" width="9.140625" style="49"/>
    <col min="5633" max="5633" width="5.85546875" style="49" customWidth="1"/>
    <col min="5634" max="5634" width="40.28515625" style="49" customWidth="1"/>
    <col min="5635" max="5635" width="15.42578125" style="49" customWidth="1"/>
    <col min="5636" max="5636" width="13.140625" style="49" customWidth="1"/>
    <col min="5637" max="5637" width="11.42578125" style="49" customWidth="1"/>
    <col min="5638" max="5888" width="9.140625" style="49"/>
    <col min="5889" max="5889" width="5.85546875" style="49" customWidth="1"/>
    <col min="5890" max="5890" width="40.28515625" style="49" customWidth="1"/>
    <col min="5891" max="5891" width="15.42578125" style="49" customWidth="1"/>
    <col min="5892" max="5892" width="13.140625" style="49" customWidth="1"/>
    <col min="5893" max="5893" width="11.42578125" style="49" customWidth="1"/>
    <col min="5894" max="6144" width="9.140625" style="49"/>
    <col min="6145" max="6145" width="5.85546875" style="49" customWidth="1"/>
    <col min="6146" max="6146" width="40.28515625" style="49" customWidth="1"/>
    <col min="6147" max="6147" width="15.42578125" style="49" customWidth="1"/>
    <col min="6148" max="6148" width="13.140625" style="49" customWidth="1"/>
    <col min="6149" max="6149" width="11.42578125" style="49" customWidth="1"/>
    <col min="6150" max="6400" width="9.140625" style="49"/>
    <col min="6401" max="6401" width="5.85546875" style="49" customWidth="1"/>
    <col min="6402" max="6402" width="40.28515625" style="49" customWidth="1"/>
    <col min="6403" max="6403" width="15.42578125" style="49" customWidth="1"/>
    <col min="6404" max="6404" width="13.140625" style="49" customWidth="1"/>
    <col min="6405" max="6405" width="11.42578125" style="49" customWidth="1"/>
    <col min="6406" max="6656" width="9.140625" style="49"/>
    <col min="6657" max="6657" width="5.85546875" style="49" customWidth="1"/>
    <col min="6658" max="6658" width="40.28515625" style="49" customWidth="1"/>
    <col min="6659" max="6659" width="15.42578125" style="49" customWidth="1"/>
    <col min="6660" max="6660" width="13.140625" style="49" customWidth="1"/>
    <col min="6661" max="6661" width="11.42578125" style="49" customWidth="1"/>
    <col min="6662" max="6912" width="9.140625" style="49"/>
    <col min="6913" max="6913" width="5.85546875" style="49" customWidth="1"/>
    <col min="6914" max="6914" width="40.28515625" style="49" customWidth="1"/>
    <col min="6915" max="6915" width="15.42578125" style="49" customWidth="1"/>
    <col min="6916" max="6916" width="13.140625" style="49" customWidth="1"/>
    <col min="6917" max="6917" width="11.42578125" style="49" customWidth="1"/>
    <col min="6918" max="7168" width="9.140625" style="49"/>
    <col min="7169" max="7169" width="5.85546875" style="49" customWidth="1"/>
    <col min="7170" max="7170" width="40.28515625" style="49" customWidth="1"/>
    <col min="7171" max="7171" width="15.42578125" style="49" customWidth="1"/>
    <col min="7172" max="7172" width="13.140625" style="49" customWidth="1"/>
    <col min="7173" max="7173" width="11.42578125" style="49" customWidth="1"/>
    <col min="7174" max="7424" width="9.140625" style="49"/>
    <col min="7425" max="7425" width="5.85546875" style="49" customWidth="1"/>
    <col min="7426" max="7426" width="40.28515625" style="49" customWidth="1"/>
    <col min="7427" max="7427" width="15.42578125" style="49" customWidth="1"/>
    <col min="7428" max="7428" width="13.140625" style="49" customWidth="1"/>
    <col min="7429" max="7429" width="11.42578125" style="49" customWidth="1"/>
    <col min="7430" max="7680" width="9.140625" style="49"/>
    <col min="7681" max="7681" width="5.85546875" style="49" customWidth="1"/>
    <col min="7682" max="7682" width="40.28515625" style="49" customWidth="1"/>
    <col min="7683" max="7683" width="15.42578125" style="49" customWidth="1"/>
    <col min="7684" max="7684" width="13.140625" style="49" customWidth="1"/>
    <col min="7685" max="7685" width="11.42578125" style="49" customWidth="1"/>
    <col min="7686" max="7936" width="9.140625" style="49"/>
    <col min="7937" max="7937" width="5.85546875" style="49" customWidth="1"/>
    <col min="7938" max="7938" width="40.28515625" style="49" customWidth="1"/>
    <col min="7939" max="7939" width="15.42578125" style="49" customWidth="1"/>
    <col min="7940" max="7940" width="13.140625" style="49" customWidth="1"/>
    <col min="7941" max="7941" width="11.42578125" style="49" customWidth="1"/>
    <col min="7942" max="8192" width="9.140625" style="49"/>
    <col min="8193" max="8193" width="5.85546875" style="49" customWidth="1"/>
    <col min="8194" max="8194" width="40.28515625" style="49" customWidth="1"/>
    <col min="8195" max="8195" width="15.42578125" style="49" customWidth="1"/>
    <col min="8196" max="8196" width="13.140625" style="49" customWidth="1"/>
    <col min="8197" max="8197" width="11.42578125" style="49" customWidth="1"/>
    <col min="8198" max="8448" width="9.140625" style="49"/>
    <col min="8449" max="8449" width="5.85546875" style="49" customWidth="1"/>
    <col min="8450" max="8450" width="40.28515625" style="49" customWidth="1"/>
    <col min="8451" max="8451" width="15.42578125" style="49" customWidth="1"/>
    <col min="8452" max="8452" width="13.140625" style="49" customWidth="1"/>
    <col min="8453" max="8453" width="11.42578125" style="49" customWidth="1"/>
    <col min="8454" max="8704" width="9.140625" style="49"/>
    <col min="8705" max="8705" width="5.85546875" style="49" customWidth="1"/>
    <col min="8706" max="8706" width="40.28515625" style="49" customWidth="1"/>
    <col min="8707" max="8707" width="15.42578125" style="49" customWidth="1"/>
    <col min="8708" max="8708" width="13.140625" style="49" customWidth="1"/>
    <col min="8709" max="8709" width="11.42578125" style="49" customWidth="1"/>
    <col min="8710" max="8960" width="9.140625" style="49"/>
    <col min="8961" max="8961" width="5.85546875" style="49" customWidth="1"/>
    <col min="8962" max="8962" width="40.28515625" style="49" customWidth="1"/>
    <col min="8963" max="8963" width="15.42578125" style="49" customWidth="1"/>
    <col min="8964" max="8964" width="13.140625" style="49" customWidth="1"/>
    <col min="8965" max="8965" width="11.42578125" style="49" customWidth="1"/>
    <col min="8966" max="9216" width="9.140625" style="49"/>
    <col min="9217" max="9217" width="5.85546875" style="49" customWidth="1"/>
    <col min="9218" max="9218" width="40.28515625" style="49" customWidth="1"/>
    <col min="9219" max="9219" width="15.42578125" style="49" customWidth="1"/>
    <col min="9220" max="9220" width="13.140625" style="49" customWidth="1"/>
    <col min="9221" max="9221" width="11.42578125" style="49" customWidth="1"/>
    <col min="9222" max="9472" width="9.140625" style="49"/>
    <col min="9473" max="9473" width="5.85546875" style="49" customWidth="1"/>
    <col min="9474" max="9474" width="40.28515625" style="49" customWidth="1"/>
    <col min="9475" max="9475" width="15.42578125" style="49" customWidth="1"/>
    <col min="9476" max="9476" width="13.140625" style="49" customWidth="1"/>
    <col min="9477" max="9477" width="11.42578125" style="49" customWidth="1"/>
    <col min="9478" max="9728" width="9.140625" style="49"/>
    <col min="9729" max="9729" width="5.85546875" style="49" customWidth="1"/>
    <col min="9730" max="9730" width="40.28515625" style="49" customWidth="1"/>
    <col min="9731" max="9731" width="15.42578125" style="49" customWidth="1"/>
    <col min="9732" max="9732" width="13.140625" style="49" customWidth="1"/>
    <col min="9733" max="9733" width="11.42578125" style="49" customWidth="1"/>
    <col min="9734" max="9984" width="9.140625" style="49"/>
    <col min="9985" max="9985" width="5.85546875" style="49" customWidth="1"/>
    <col min="9986" max="9986" width="40.28515625" style="49" customWidth="1"/>
    <col min="9987" max="9987" width="15.42578125" style="49" customWidth="1"/>
    <col min="9988" max="9988" width="13.140625" style="49" customWidth="1"/>
    <col min="9989" max="9989" width="11.42578125" style="49" customWidth="1"/>
    <col min="9990" max="10240" width="9.140625" style="49"/>
    <col min="10241" max="10241" width="5.85546875" style="49" customWidth="1"/>
    <col min="10242" max="10242" width="40.28515625" style="49" customWidth="1"/>
    <col min="10243" max="10243" width="15.42578125" style="49" customWidth="1"/>
    <col min="10244" max="10244" width="13.140625" style="49" customWidth="1"/>
    <col min="10245" max="10245" width="11.42578125" style="49" customWidth="1"/>
    <col min="10246" max="10496" width="9.140625" style="49"/>
    <col min="10497" max="10497" width="5.85546875" style="49" customWidth="1"/>
    <col min="10498" max="10498" width="40.28515625" style="49" customWidth="1"/>
    <col min="10499" max="10499" width="15.42578125" style="49" customWidth="1"/>
    <col min="10500" max="10500" width="13.140625" style="49" customWidth="1"/>
    <col min="10501" max="10501" width="11.42578125" style="49" customWidth="1"/>
    <col min="10502" max="10752" width="9.140625" style="49"/>
    <col min="10753" max="10753" width="5.85546875" style="49" customWidth="1"/>
    <col min="10754" max="10754" width="40.28515625" style="49" customWidth="1"/>
    <col min="10755" max="10755" width="15.42578125" style="49" customWidth="1"/>
    <col min="10756" max="10756" width="13.140625" style="49" customWidth="1"/>
    <col min="10757" max="10757" width="11.42578125" style="49" customWidth="1"/>
    <col min="10758" max="11008" width="9.140625" style="49"/>
    <col min="11009" max="11009" width="5.85546875" style="49" customWidth="1"/>
    <col min="11010" max="11010" width="40.28515625" style="49" customWidth="1"/>
    <col min="11011" max="11011" width="15.42578125" style="49" customWidth="1"/>
    <col min="11012" max="11012" width="13.140625" style="49" customWidth="1"/>
    <col min="11013" max="11013" width="11.42578125" style="49" customWidth="1"/>
    <col min="11014" max="11264" width="9.140625" style="49"/>
    <col min="11265" max="11265" width="5.85546875" style="49" customWidth="1"/>
    <col min="11266" max="11266" width="40.28515625" style="49" customWidth="1"/>
    <col min="11267" max="11267" width="15.42578125" style="49" customWidth="1"/>
    <col min="11268" max="11268" width="13.140625" style="49" customWidth="1"/>
    <col min="11269" max="11269" width="11.42578125" style="49" customWidth="1"/>
    <col min="11270" max="11520" width="9.140625" style="49"/>
    <col min="11521" max="11521" width="5.85546875" style="49" customWidth="1"/>
    <col min="11522" max="11522" width="40.28515625" style="49" customWidth="1"/>
    <col min="11523" max="11523" width="15.42578125" style="49" customWidth="1"/>
    <col min="11524" max="11524" width="13.140625" style="49" customWidth="1"/>
    <col min="11525" max="11525" width="11.42578125" style="49" customWidth="1"/>
    <col min="11526" max="11776" width="9.140625" style="49"/>
    <col min="11777" max="11777" width="5.85546875" style="49" customWidth="1"/>
    <col min="11778" max="11778" width="40.28515625" style="49" customWidth="1"/>
    <col min="11779" max="11779" width="15.42578125" style="49" customWidth="1"/>
    <col min="11780" max="11780" width="13.140625" style="49" customWidth="1"/>
    <col min="11781" max="11781" width="11.42578125" style="49" customWidth="1"/>
    <col min="11782" max="12032" width="9.140625" style="49"/>
    <col min="12033" max="12033" width="5.85546875" style="49" customWidth="1"/>
    <col min="12034" max="12034" width="40.28515625" style="49" customWidth="1"/>
    <col min="12035" max="12035" width="15.42578125" style="49" customWidth="1"/>
    <col min="12036" max="12036" width="13.140625" style="49" customWidth="1"/>
    <col min="12037" max="12037" width="11.42578125" style="49" customWidth="1"/>
    <col min="12038" max="12288" width="9.140625" style="49"/>
    <col min="12289" max="12289" width="5.85546875" style="49" customWidth="1"/>
    <col min="12290" max="12290" width="40.28515625" style="49" customWidth="1"/>
    <col min="12291" max="12291" width="15.42578125" style="49" customWidth="1"/>
    <col min="12292" max="12292" width="13.140625" style="49" customWidth="1"/>
    <col min="12293" max="12293" width="11.42578125" style="49" customWidth="1"/>
    <col min="12294" max="12544" width="9.140625" style="49"/>
    <col min="12545" max="12545" width="5.85546875" style="49" customWidth="1"/>
    <col min="12546" max="12546" width="40.28515625" style="49" customWidth="1"/>
    <col min="12547" max="12547" width="15.42578125" style="49" customWidth="1"/>
    <col min="12548" max="12548" width="13.140625" style="49" customWidth="1"/>
    <col min="12549" max="12549" width="11.42578125" style="49" customWidth="1"/>
    <col min="12550" max="12800" width="9.140625" style="49"/>
    <col min="12801" max="12801" width="5.85546875" style="49" customWidth="1"/>
    <col min="12802" max="12802" width="40.28515625" style="49" customWidth="1"/>
    <col min="12803" max="12803" width="15.42578125" style="49" customWidth="1"/>
    <col min="12804" max="12804" width="13.140625" style="49" customWidth="1"/>
    <col min="12805" max="12805" width="11.42578125" style="49" customWidth="1"/>
    <col min="12806" max="13056" width="9.140625" style="49"/>
    <col min="13057" max="13057" width="5.85546875" style="49" customWidth="1"/>
    <col min="13058" max="13058" width="40.28515625" style="49" customWidth="1"/>
    <col min="13059" max="13059" width="15.42578125" style="49" customWidth="1"/>
    <col min="13060" max="13060" width="13.140625" style="49" customWidth="1"/>
    <col min="13061" max="13061" width="11.42578125" style="49" customWidth="1"/>
    <col min="13062" max="13312" width="9.140625" style="49"/>
    <col min="13313" max="13313" width="5.85546875" style="49" customWidth="1"/>
    <col min="13314" max="13314" width="40.28515625" style="49" customWidth="1"/>
    <col min="13315" max="13315" width="15.42578125" style="49" customWidth="1"/>
    <col min="13316" max="13316" width="13.140625" style="49" customWidth="1"/>
    <col min="13317" max="13317" width="11.42578125" style="49" customWidth="1"/>
    <col min="13318" max="13568" width="9.140625" style="49"/>
    <col min="13569" max="13569" width="5.85546875" style="49" customWidth="1"/>
    <col min="13570" max="13570" width="40.28515625" style="49" customWidth="1"/>
    <col min="13571" max="13571" width="15.42578125" style="49" customWidth="1"/>
    <col min="13572" max="13572" width="13.140625" style="49" customWidth="1"/>
    <col min="13573" max="13573" width="11.42578125" style="49" customWidth="1"/>
    <col min="13574" max="13824" width="9.140625" style="49"/>
    <col min="13825" max="13825" width="5.85546875" style="49" customWidth="1"/>
    <col min="13826" max="13826" width="40.28515625" style="49" customWidth="1"/>
    <col min="13827" max="13827" width="15.42578125" style="49" customWidth="1"/>
    <col min="13828" max="13828" width="13.140625" style="49" customWidth="1"/>
    <col min="13829" max="13829" width="11.42578125" style="49" customWidth="1"/>
    <col min="13830" max="14080" width="9.140625" style="49"/>
    <col min="14081" max="14081" width="5.85546875" style="49" customWidth="1"/>
    <col min="14082" max="14082" width="40.28515625" style="49" customWidth="1"/>
    <col min="14083" max="14083" width="15.42578125" style="49" customWidth="1"/>
    <col min="14084" max="14084" width="13.140625" style="49" customWidth="1"/>
    <col min="14085" max="14085" width="11.42578125" style="49" customWidth="1"/>
    <col min="14086" max="14336" width="9.140625" style="49"/>
    <col min="14337" max="14337" width="5.85546875" style="49" customWidth="1"/>
    <col min="14338" max="14338" width="40.28515625" style="49" customWidth="1"/>
    <col min="14339" max="14339" width="15.42578125" style="49" customWidth="1"/>
    <col min="14340" max="14340" width="13.140625" style="49" customWidth="1"/>
    <col min="14341" max="14341" width="11.42578125" style="49" customWidth="1"/>
    <col min="14342" max="14592" width="9.140625" style="49"/>
    <col min="14593" max="14593" width="5.85546875" style="49" customWidth="1"/>
    <col min="14594" max="14594" width="40.28515625" style="49" customWidth="1"/>
    <col min="14595" max="14595" width="15.42578125" style="49" customWidth="1"/>
    <col min="14596" max="14596" width="13.140625" style="49" customWidth="1"/>
    <col min="14597" max="14597" width="11.42578125" style="49" customWidth="1"/>
    <col min="14598" max="14848" width="9.140625" style="49"/>
    <col min="14849" max="14849" width="5.85546875" style="49" customWidth="1"/>
    <col min="14850" max="14850" width="40.28515625" style="49" customWidth="1"/>
    <col min="14851" max="14851" width="15.42578125" style="49" customWidth="1"/>
    <col min="14852" max="14852" width="13.140625" style="49" customWidth="1"/>
    <col min="14853" max="14853" width="11.42578125" style="49" customWidth="1"/>
    <col min="14854" max="15104" width="9.140625" style="49"/>
    <col min="15105" max="15105" width="5.85546875" style="49" customWidth="1"/>
    <col min="15106" max="15106" width="40.28515625" style="49" customWidth="1"/>
    <col min="15107" max="15107" width="15.42578125" style="49" customWidth="1"/>
    <col min="15108" max="15108" width="13.140625" style="49" customWidth="1"/>
    <col min="15109" max="15109" width="11.42578125" style="49" customWidth="1"/>
    <col min="15110" max="15360" width="9.140625" style="49"/>
    <col min="15361" max="15361" width="5.85546875" style="49" customWidth="1"/>
    <col min="15362" max="15362" width="40.28515625" style="49" customWidth="1"/>
    <col min="15363" max="15363" width="15.42578125" style="49" customWidth="1"/>
    <col min="15364" max="15364" width="13.140625" style="49" customWidth="1"/>
    <col min="15365" max="15365" width="11.42578125" style="49" customWidth="1"/>
    <col min="15366" max="15616" width="9.140625" style="49"/>
    <col min="15617" max="15617" width="5.85546875" style="49" customWidth="1"/>
    <col min="15618" max="15618" width="40.28515625" style="49" customWidth="1"/>
    <col min="15619" max="15619" width="15.42578125" style="49" customWidth="1"/>
    <col min="15620" max="15620" width="13.140625" style="49" customWidth="1"/>
    <col min="15621" max="15621" width="11.42578125" style="49" customWidth="1"/>
    <col min="15622" max="15872" width="9.140625" style="49"/>
    <col min="15873" max="15873" width="5.85546875" style="49" customWidth="1"/>
    <col min="15874" max="15874" width="40.28515625" style="49" customWidth="1"/>
    <col min="15875" max="15875" width="15.42578125" style="49" customWidth="1"/>
    <col min="15876" max="15876" width="13.140625" style="49" customWidth="1"/>
    <col min="15877" max="15877" width="11.42578125" style="49" customWidth="1"/>
    <col min="15878" max="16128" width="9.140625" style="49"/>
    <col min="16129" max="16129" width="5.85546875" style="49" customWidth="1"/>
    <col min="16130" max="16130" width="40.28515625" style="49" customWidth="1"/>
    <col min="16131" max="16131" width="15.42578125" style="49" customWidth="1"/>
    <col min="16132" max="16132" width="13.140625" style="49" customWidth="1"/>
    <col min="16133" max="16133" width="11.42578125" style="49" customWidth="1"/>
    <col min="16134" max="16384" width="9.140625" style="49"/>
  </cols>
  <sheetData>
    <row r="1" spans="1:10" ht="15.75" hidden="1" customHeight="1" x14ac:dyDescent="0.2">
      <c r="E1" s="50" t="s">
        <v>630</v>
      </c>
    </row>
    <row r="2" spans="1:10" ht="15" hidden="1" customHeight="1" x14ac:dyDescent="0.2">
      <c r="E2" s="51" t="s">
        <v>631</v>
      </c>
    </row>
    <row r="3" spans="1:10" ht="15" hidden="1" customHeight="1" x14ac:dyDescent="0.2">
      <c r="E3" s="51" t="s">
        <v>632</v>
      </c>
    </row>
    <row r="4" spans="1:10" ht="15" hidden="1" customHeight="1" x14ac:dyDescent="0.2">
      <c r="E4" s="52" t="s">
        <v>633</v>
      </c>
    </row>
    <row r="5" spans="1:10" ht="15" customHeight="1" x14ac:dyDescent="0.2">
      <c r="C5" s="434" t="s">
        <v>1071</v>
      </c>
      <c r="D5" s="434"/>
      <c r="E5" s="434"/>
    </row>
    <row r="6" spans="1:10" ht="94.5" customHeight="1" x14ac:dyDescent="0.2">
      <c r="C6" s="584" t="s">
        <v>1123</v>
      </c>
      <c r="D6" s="584"/>
      <c r="E6" s="584"/>
    </row>
    <row r="7" spans="1:10" ht="15.75" customHeight="1" x14ac:dyDescent="0.2">
      <c r="A7" s="306"/>
      <c r="B7" s="306"/>
      <c r="C7" s="306"/>
      <c r="D7" s="306"/>
      <c r="E7" s="306"/>
      <c r="F7" s="306"/>
      <c r="G7" s="306"/>
      <c r="H7" s="306"/>
      <c r="I7" s="306"/>
      <c r="J7" s="306"/>
    </row>
    <row r="8" spans="1:10" x14ac:dyDescent="0.2">
      <c r="A8" s="57"/>
      <c r="B8" s="57"/>
      <c r="C8" s="57"/>
      <c r="D8" s="433" t="s">
        <v>760</v>
      </c>
      <c r="E8" s="587"/>
      <c r="F8" s="587"/>
      <c r="G8" s="587"/>
      <c r="H8" s="587"/>
      <c r="I8" s="587"/>
      <c r="J8" s="587"/>
    </row>
    <row r="9" spans="1:10" ht="12.75" customHeight="1" x14ac:dyDescent="0.2">
      <c r="A9" s="336" t="s">
        <v>1025</v>
      </c>
      <c r="B9" s="336"/>
      <c r="C9" s="588" t="s">
        <v>1069</v>
      </c>
      <c r="D9" s="592"/>
      <c r="E9" s="592"/>
      <c r="F9" s="336"/>
      <c r="G9" s="336"/>
      <c r="H9" s="336"/>
      <c r="I9" s="336"/>
      <c r="J9" s="334"/>
    </row>
    <row r="10" spans="1:10" ht="13.5" customHeight="1" x14ac:dyDescent="0.2">
      <c r="A10" s="336"/>
      <c r="B10" s="336"/>
      <c r="C10" s="592"/>
      <c r="D10" s="592"/>
      <c r="E10" s="592"/>
      <c r="F10" s="336"/>
      <c r="G10" s="336"/>
      <c r="H10" s="336"/>
      <c r="I10" s="336"/>
      <c r="J10" s="334"/>
    </row>
    <row r="11" spans="1:10" x14ac:dyDescent="0.2">
      <c r="A11" s="336"/>
      <c r="B11" s="336"/>
      <c r="C11" s="592"/>
      <c r="D11" s="592"/>
      <c r="E11" s="592"/>
      <c r="F11" s="336"/>
      <c r="G11" s="336"/>
      <c r="H11" s="336"/>
      <c r="I11" s="336"/>
      <c r="J11" s="334"/>
    </row>
    <row r="12" spans="1:10" ht="15.75" x14ac:dyDescent="0.25">
      <c r="A12" s="259"/>
      <c r="B12" s="259"/>
      <c r="C12" s="592"/>
      <c r="D12" s="592"/>
      <c r="E12" s="592"/>
      <c r="F12" s="259"/>
      <c r="G12" s="259"/>
      <c r="H12" s="259"/>
      <c r="I12" s="259"/>
      <c r="J12" s="259"/>
    </row>
    <row r="13" spans="1:10" ht="15" customHeight="1" x14ac:dyDescent="0.25">
      <c r="A13" s="335"/>
      <c r="B13" s="335"/>
      <c r="C13" s="592"/>
      <c r="D13" s="592"/>
      <c r="E13" s="592"/>
      <c r="F13" s="259"/>
      <c r="G13" s="259"/>
      <c r="H13" s="259"/>
      <c r="I13" s="259"/>
      <c r="J13" s="259"/>
    </row>
    <row r="14" spans="1:10" ht="78" customHeight="1" x14ac:dyDescent="0.25">
      <c r="A14" s="586" t="s">
        <v>809</v>
      </c>
      <c r="B14" s="586"/>
      <c r="C14" s="586"/>
      <c r="D14" s="586"/>
      <c r="E14" s="586"/>
      <c r="F14" s="307"/>
      <c r="G14" s="307"/>
      <c r="H14" s="307"/>
      <c r="I14" s="307"/>
      <c r="J14" s="307"/>
    </row>
    <row r="15" spans="1:10" ht="21.75" customHeight="1" x14ac:dyDescent="0.25">
      <c r="A15" s="309"/>
      <c r="B15" s="309"/>
      <c r="C15" s="309"/>
      <c r="D15" s="309"/>
      <c r="E15" s="309"/>
      <c r="F15" s="307"/>
      <c r="G15" s="307"/>
      <c r="H15" s="307"/>
      <c r="I15" s="307"/>
      <c r="J15" s="307"/>
    </row>
    <row r="16" spans="1:10" ht="16.5" thickBot="1" x14ac:dyDescent="0.3">
      <c r="A16" s="307"/>
      <c r="B16" s="307"/>
      <c r="C16" s="310"/>
      <c r="D16" s="307"/>
      <c r="E16" s="311" t="s">
        <v>636</v>
      </c>
      <c r="F16" s="307"/>
      <c r="G16" s="307"/>
      <c r="H16" s="307"/>
      <c r="I16" s="307"/>
      <c r="J16" s="307"/>
    </row>
    <row r="17" spans="1:33" s="53" customFormat="1" ht="36" customHeight="1" thickBot="1" x14ac:dyDescent="0.3">
      <c r="A17" s="312" t="s">
        <v>43</v>
      </c>
      <c r="B17" s="313" t="s">
        <v>98</v>
      </c>
      <c r="C17" s="313" t="s">
        <v>671</v>
      </c>
      <c r="D17" s="313" t="s">
        <v>742</v>
      </c>
      <c r="E17" s="314" t="s">
        <v>801</v>
      </c>
      <c r="F17" s="315"/>
      <c r="G17" s="315"/>
      <c r="H17" s="315"/>
      <c r="I17" s="315"/>
      <c r="J17" s="315"/>
    </row>
    <row r="18" spans="1:33" s="53" customFormat="1" ht="15.75" x14ac:dyDescent="0.25">
      <c r="A18" s="589"/>
      <c r="B18" s="590"/>
      <c r="C18" s="590"/>
      <c r="D18" s="590"/>
      <c r="E18" s="591"/>
      <c r="F18" s="315"/>
      <c r="G18" s="315"/>
      <c r="H18" s="315"/>
      <c r="I18" s="315"/>
      <c r="J18" s="315"/>
    </row>
    <row r="19" spans="1:33" ht="165.75" hidden="1" thickBot="1" x14ac:dyDescent="0.3">
      <c r="A19" s="316">
        <v>2</v>
      </c>
      <c r="B19" s="317" t="s">
        <v>634</v>
      </c>
      <c r="C19" s="318"/>
      <c r="D19" s="318"/>
      <c r="E19" s="319"/>
      <c r="F19" s="307"/>
      <c r="G19" s="307"/>
      <c r="H19" s="307"/>
      <c r="I19" s="307"/>
      <c r="J19" s="307"/>
    </row>
    <row r="20" spans="1:33" ht="45.75" thickBot="1" x14ac:dyDescent="0.3">
      <c r="A20" s="316">
        <v>1</v>
      </c>
      <c r="B20" s="320" t="s">
        <v>762</v>
      </c>
      <c r="C20" s="330">
        <v>195000</v>
      </c>
      <c r="D20" s="330">
        <v>700000</v>
      </c>
      <c r="E20" s="330">
        <v>700000</v>
      </c>
      <c r="F20" s="307"/>
      <c r="G20" s="307"/>
      <c r="H20" s="307"/>
      <c r="I20" s="307"/>
      <c r="J20" s="307"/>
      <c r="K20" s="347"/>
    </row>
    <row r="21" spans="1:33" ht="0.75" customHeight="1" thickBot="1" x14ac:dyDescent="0.3">
      <c r="A21" s="316">
        <v>2</v>
      </c>
      <c r="B21" s="332" t="s">
        <v>810</v>
      </c>
      <c r="C21" s="333">
        <v>0</v>
      </c>
      <c r="D21" s="333">
        <v>0</v>
      </c>
      <c r="E21" s="333">
        <v>0</v>
      </c>
      <c r="F21" s="307"/>
      <c r="G21" s="307"/>
      <c r="H21" s="307"/>
      <c r="I21" s="307"/>
      <c r="J21" s="307"/>
      <c r="K21" s="347" t="s">
        <v>1027</v>
      </c>
    </row>
    <row r="22" spans="1:33" ht="28.5" customHeight="1" thickBot="1" x14ac:dyDescent="0.3">
      <c r="A22" s="316">
        <v>3</v>
      </c>
      <c r="B22" s="331" t="s">
        <v>761</v>
      </c>
      <c r="C22" s="321">
        <v>1000000</v>
      </c>
      <c r="D22" s="321">
        <v>1000000</v>
      </c>
      <c r="E22" s="321">
        <v>1000000</v>
      </c>
      <c r="F22" s="307"/>
      <c r="G22" s="307"/>
      <c r="H22" s="307"/>
      <c r="I22" s="307"/>
      <c r="J22" s="307"/>
      <c r="K22" s="347"/>
    </row>
    <row r="23" spans="1:33" ht="1.5" hidden="1" customHeight="1" thickBot="1" x14ac:dyDescent="0.3">
      <c r="A23" s="316">
        <v>3</v>
      </c>
      <c r="B23" s="322"/>
      <c r="C23" s="321"/>
      <c r="D23" s="321"/>
      <c r="E23" s="321"/>
      <c r="F23" s="307"/>
      <c r="G23" s="307"/>
      <c r="H23" s="307"/>
      <c r="I23" s="307"/>
      <c r="J23" s="307"/>
    </row>
    <row r="24" spans="1:33" ht="16.5" hidden="1" thickBot="1" x14ac:dyDescent="0.3">
      <c r="A24" s="316">
        <v>4</v>
      </c>
      <c r="B24" s="322"/>
      <c r="C24" s="321"/>
      <c r="D24" s="321"/>
      <c r="E24" s="321"/>
      <c r="F24" s="307"/>
      <c r="G24" s="307"/>
      <c r="H24" s="307"/>
      <c r="I24" s="307"/>
      <c r="J24" s="307"/>
    </row>
    <row r="25" spans="1:33" ht="16.5" thickBot="1" x14ac:dyDescent="0.3">
      <c r="A25" s="323"/>
      <c r="B25" s="324" t="s">
        <v>9</v>
      </c>
      <c r="C25" s="325">
        <f>C20+C22+C23+C24+C21</f>
        <v>1195000</v>
      </c>
      <c r="D25" s="325">
        <f>D20+D22+D23+D24+D21</f>
        <v>1700000</v>
      </c>
      <c r="E25" s="325">
        <f>E20+E22+E23+E24+E21</f>
        <v>1700000</v>
      </c>
      <c r="F25" s="307"/>
      <c r="G25" s="307"/>
      <c r="H25" s="307"/>
      <c r="I25" s="307"/>
      <c r="J25" s="307"/>
    </row>
    <row r="26" spans="1:33" ht="15.75" x14ac:dyDescent="0.25">
      <c r="A26" s="326"/>
      <c r="B26" s="327"/>
      <c r="C26" s="328"/>
      <c r="D26" s="328"/>
      <c r="E26" s="328"/>
      <c r="F26" s="307"/>
      <c r="G26" s="307"/>
      <c r="H26" s="307"/>
      <c r="I26" s="307"/>
      <c r="J26" s="307"/>
    </row>
    <row r="27" spans="1:33" ht="15.75" x14ac:dyDescent="0.25">
      <c r="A27" s="326"/>
      <c r="B27" s="327"/>
      <c r="C27" s="328"/>
      <c r="D27" s="328"/>
      <c r="E27" s="328"/>
      <c r="F27" s="307"/>
      <c r="G27" s="307"/>
      <c r="H27" s="307"/>
      <c r="I27" s="307"/>
      <c r="J27" s="307"/>
    </row>
    <row r="28" spans="1:33" ht="15.75" x14ac:dyDescent="0.25">
      <c r="A28" s="326"/>
      <c r="B28" s="327"/>
      <c r="C28" s="328"/>
      <c r="D28" s="328"/>
      <c r="E28" s="328"/>
      <c r="F28" s="307"/>
      <c r="G28" s="307"/>
      <c r="H28" s="307"/>
      <c r="I28" s="307"/>
      <c r="J28" s="307"/>
    </row>
    <row r="29" spans="1:33" s="46" customFormat="1" ht="12.75" x14ac:dyDescent="0.2">
      <c r="A29" s="329"/>
      <c r="B29" s="329"/>
      <c r="C29" s="329"/>
      <c r="D29" s="329"/>
      <c r="E29" s="329"/>
      <c r="F29" s="329"/>
      <c r="G29" s="329"/>
      <c r="H29" s="329"/>
      <c r="I29" s="329"/>
      <c r="J29" s="329"/>
    </row>
    <row r="30" spans="1:33" s="46" customFormat="1" ht="12.75" x14ac:dyDescent="0.2">
      <c r="A30" s="260" t="s">
        <v>797</v>
      </c>
      <c r="B30" s="260"/>
      <c r="C30" s="260"/>
      <c r="D30" s="260" t="s">
        <v>644</v>
      </c>
      <c r="E30" s="260"/>
      <c r="F30" s="275"/>
      <c r="G30" s="494" t="s">
        <v>480</v>
      </c>
      <c r="H30" s="494"/>
      <c r="I30" s="258"/>
      <c r="J30" s="279"/>
      <c r="K30" s="42"/>
      <c r="L30" s="42"/>
      <c r="M30" s="42"/>
      <c r="N30" s="42"/>
      <c r="O30" s="42"/>
      <c r="P30" s="42"/>
      <c r="AA30" s="42"/>
      <c r="AB30" s="42"/>
      <c r="AC30" s="42"/>
      <c r="AD30" s="42"/>
      <c r="AE30" s="42"/>
      <c r="AF30" s="54"/>
      <c r="AG30" s="55"/>
    </row>
    <row r="31" spans="1:33" s="46" customFormat="1" ht="12.75" x14ac:dyDescent="0.2">
      <c r="A31" s="45"/>
      <c r="B31" s="45"/>
      <c r="C31" s="42"/>
      <c r="D31" s="45"/>
      <c r="E31" s="45"/>
      <c r="F31" s="44"/>
      <c r="G31" s="44"/>
      <c r="H31" s="44"/>
      <c r="I31" s="41"/>
      <c r="J31" s="45"/>
      <c r="K31" s="45"/>
      <c r="L31" s="45"/>
      <c r="M31" s="45"/>
      <c r="N31" s="45"/>
      <c r="O31" s="45"/>
      <c r="P31" s="45"/>
      <c r="AA31" s="45"/>
      <c r="AB31" s="45"/>
      <c r="AC31" s="45"/>
      <c r="AD31" s="45"/>
      <c r="AE31" s="45"/>
      <c r="AG31" s="55"/>
    </row>
    <row r="32" spans="1:33" s="46" customFormat="1" ht="12.75" x14ac:dyDescent="0.2">
      <c r="A32" s="45"/>
      <c r="C32" s="47"/>
      <c r="D32" s="47"/>
      <c r="E32" s="42"/>
    </row>
    <row r="33" s="46" customFormat="1" ht="12.75" x14ac:dyDescent="0.2"/>
  </sheetData>
  <mergeCells count="7">
    <mergeCell ref="C6:E6"/>
    <mergeCell ref="C5:E5"/>
    <mergeCell ref="G30:H30"/>
    <mergeCell ref="D8:J8"/>
    <mergeCell ref="A14:E14"/>
    <mergeCell ref="A18:E18"/>
    <mergeCell ref="C9:E1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Приложение 1</vt:lpstr>
      <vt:lpstr>Приложение 2</vt:lpstr>
      <vt:lpstr>Приложение 3 </vt:lpstr>
      <vt:lpstr>Приложение 4</vt:lpstr>
      <vt:lpstr>Приложение 3</vt:lpstr>
      <vt:lpstr>Приложение  4</vt:lpstr>
      <vt:lpstr>Приложение 7</vt:lpstr>
      <vt:lpstr>Приложение 9</vt:lpstr>
      <vt:lpstr>Приложение 5</vt:lpstr>
      <vt:lpstr>Приложение 11</vt:lpstr>
      <vt:lpstr>Приложение 6</vt:lpstr>
      <vt:lpstr>Приложение 13</vt:lpstr>
      <vt:lpstr>Приложение 15</vt:lpstr>
      <vt:lpstr>Приложение  7</vt:lpstr>
      <vt:lpstr>Приложение 8</vt:lpstr>
      <vt:lpstr>'Приложение  4'!Область_печати</vt:lpstr>
      <vt:lpstr>'Приложение 1'!Область_печати</vt:lpstr>
      <vt:lpstr>'Приложение 15'!Область_печати</vt:lpstr>
      <vt:lpstr>'Приложение 2'!Область_печати</vt:lpstr>
      <vt:lpstr>'Приложение 3 '!Область_печати</vt:lpstr>
      <vt:lpstr>'Приложение 4'!Область_печати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Комиссарова</cp:lastModifiedBy>
  <cp:lastPrinted>2024-09-20T08:15:58Z</cp:lastPrinted>
  <dcterms:created xsi:type="dcterms:W3CDTF">2013-12-17T09:06:02Z</dcterms:created>
  <dcterms:modified xsi:type="dcterms:W3CDTF">2024-09-20T08:16:00Z</dcterms:modified>
</cp:coreProperties>
</file>