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ЭтаКнига"/>
  <bookViews>
    <workbookView xWindow="120" yWindow="120" windowWidth="9720" windowHeight="7320" activeTab="1"/>
  </bookViews>
  <sheets>
    <sheet name="доходы" sheetId="7" r:id="rId1"/>
    <sheet name="расходы" sheetId="6" r:id="rId2"/>
  </sheets>
  <definedNames>
    <definedName name="_xlnm.Print_Titles" localSheetId="1">расходы!$A:$B,расходы!$8:$9</definedName>
    <definedName name="_xlnm.Print_Area" localSheetId="0">доходы!$A$1:$G$53</definedName>
    <definedName name="_xlnm.Print_Area" localSheetId="1">расходы!$A$1:$I$47</definedName>
  </definedNames>
  <calcPr calcId="125725" fullCalcOnLoad="1"/>
</workbook>
</file>

<file path=xl/calcChain.xml><?xml version="1.0" encoding="utf-8"?>
<calcChain xmlns="http://schemas.openxmlformats.org/spreadsheetml/2006/main">
  <c r="I20" i="6"/>
  <c r="H20"/>
  <c r="I22"/>
  <c r="H22"/>
  <c r="G20"/>
  <c r="F20"/>
  <c r="E20"/>
  <c r="G11"/>
  <c r="F11"/>
  <c r="E11"/>
  <c r="C16" i="7"/>
  <c r="C15"/>
  <c r="C22"/>
  <c r="C21"/>
  <c r="C25"/>
  <c r="C27"/>
  <c r="C24"/>
  <c r="C30"/>
  <c r="C32"/>
  <c r="C38"/>
  <c r="D16"/>
  <c r="D15"/>
  <c r="D22"/>
  <c r="D21"/>
  <c r="G21"/>
  <c r="D25"/>
  <c r="D27"/>
  <c r="D24"/>
  <c r="D30"/>
  <c r="G30"/>
  <c r="D32"/>
  <c r="D35"/>
  <c r="D34"/>
  <c r="D38"/>
  <c r="D41"/>
  <c r="E16"/>
  <c r="E15"/>
  <c r="E22"/>
  <c r="E21"/>
  <c r="E25"/>
  <c r="E27"/>
  <c r="E24"/>
  <c r="G24"/>
  <c r="E30"/>
  <c r="E32"/>
  <c r="E35"/>
  <c r="E34"/>
  <c r="E38"/>
  <c r="F17"/>
  <c r="G17"/>
  <c r="F18"/>
  <c r="G18"/>
  <c r="F19"/>
  <c r="G19"/>
  <c r="F20"/>
  <c r="G20"/>
  <c r="G22"/>
  <c r="F23"/>
  <c r="G23"/>
  <c r="F25"/>
  <c r="G25"/>
  <c r="F26"/>
  <c r="G26"/>
  <c r="F28"/>
  <c r="G28"/>
  <c r="F29"/>
  <c r="G29"/>
  <c r="F30"/>
  <c r="F31"/>
  <c r="G31"/>
  <c r="F33"/>
  <c r="F32"/>
  <c r="G33"/>
  <c r="G32"/>
  <c r="C35"/>
  <c r="C34"/>
  <c r="F35"/>
  <c r="F34"/>
  <c r="G34"/>
  <c r="G35"/>
  <c r="F36"/>
  <c r="G36"/>
  <c r="F38"/>
  <c r="F39"/>
  <c r="F40"/>
  <c r="F42"/>
  <c r="G42"/>
  <c r="C45"/>
  <c r="C47"/>
  <c r="C50"/>
  <c r="C44"/>
  <c r="C43"/>
  <c r="D45"/>
  <c r="D47"/>
  <c r="D50"/>
  <c r="D44"/>
  <c r="D43"/>
  <c r="E45"/>
  <c r="E44"/>
  <c r="E47"/>
  <c r="E50"/>
  <c r="F45"/>
  <c r="F46"/>
  <c r="G46"/>
  <c r="F47"/>
  <c r="G47"/>
  <c r="F48"/>
  <c r="G48"/>
  <c r="F50"/>
  <c r="G50"/>
  <c r="F52"/>
  <c r="G52"/>
  <c r="I30" i="6"/>
  <c r="I12"/>
  <c r="I14"/>
  <c r="H14"/>
  <c r="G26"/>
  <c r="H30"/>
  <c r="F26"/>
  <c r="I26"/>
  <c r="E26"/>
  <c r="F42"/>
  <c r="F38"/>
  <c r="F35"/>
  <c r="F33"/>
  <c r="F31"/>
  <c r="F23"/>
  <c r="F18"/>
  <c r="G42"/>
  <c r="G38"/>
  <c r="I38"/>
  <c r="G35"/>
  <c r="H35"/>
  <c r="G33"/>
  <c r="G31"/>
  <c r="G23"/>
  <c r="G18"/>
  <c r="E18"/>
  <c r="E23"/>
  <c r="E31"/>
  <c r="E33"/>
  <c r="E35"/>
  <c r="E38"/>
  <c r="E42"/>
  <c r="I42"/>
  <c r="H43"/>
  <c r="H42"/>
  <c r="H12"/>
  <c r="I28"/>
  <c r="I27"/>
  <c r="I33"/>
  <c r="H34"/>
  <c r="H33"/>
  <c r="H27"/>
  <c r="H23"/>
  <c r="I17"/>
  <c r="H17"/>
  <c r="H25"/>
  <c r="H26"/>
  <c r="H28"/>
  <c r="I29"/>
  <c r="H29"/>
  <c r="G40"/>
  <c r="I21"/>
  <c r="H21"/>
  <c r="F40"/>
  <c r="E40"/>
  <c r="I39"/>
  <c r="H39"/>
  <c r="I36"/>
  <c r="H36"/>
  <c r="H38"/>
  <c r="I18"/>
  <c r="H18"/>
  <c r="I19"/>
  <c r="H19"/>
  <c r="H13"/>
  <c r="I13"/>
  <c r="F21" i="7"/>
  <c r="F22"/>
  <c r="F44"/>
  <c r="E43"/>
  <c r="F43"/>
  <c r="G45"/>
  <c r="G43"/>
  <c r="G27"/>
  <c r="F27"/>
  <c r="F16"/>
  <c r="F15"/>
  <c r="E14"/>
  <c r="G44"/>
  <c r="D14"/>
  <c r="G15"/>
  <c r="G16"/>
  <c r="F24"/>
  <c r="C14"/>
  <c r="E53"/>
  <c r="G46" i="6"/>
  <c r="G45" s="1"/>
  <c r="D53" i="7"/>
  <c r="G53"/>
  <c r="G14"/>
  <c r="C53"/>
  <c r="F53"/>
  <c r="F14"/>
  <c r="I35" i="6"/>
  <c r="G44"/>
  <c r="I11"/>
  <c r="F44"/>
  <c r="E44"/>
  <c r="E46"/>
  <c r="H11"/>
  <c r="I44"/>
  <c r="H44"/>
  <c r="F46"/>
  <c r="H46" l="1"/>
  <c r="I46"/>
</calcChain>
</file>

<file path=xl/sharedStrings.xml><?xml version="1.0" encoding="utf-8"?>
<sst xmlns="http://schemas.openxmlformats.org/spreadsheetml/2006/main" count="245" uniqueCount="156">
  <si>
    <t>№                            п/п</t>
  </si>
  <si>
    <t>Наименование</t>
  </si>
  <si>
    <t>Раздел</t>
  </si>
  <si>
    <t xml:space="preserve">Подраздел </t>
  </si>
  <si>
    <t xml:space="preserve">Общегосударственные вопросы </t>
  </si>
  <si>
    <t>01</t>
  </si>
  <si>
    <t>07</t>
  </si>
  <si>
    <t>Резервные фонды</t>
  </si>
  <si>
    <t>Жилищно - коммунальное хозяйство</t>
  </si>
  <si>
    <t>Коммунальное хозяйство</t>
  </si>
  <si>
    <t>Социальная политика</t>
  </si>
  <si>
    <t>Межбюджетные трансферты</t>
  </si>
  <si>
    <t>11</t>
  </si>
  <si>
    <t>00</t>
  </si>
  <si>
    <t>Финансовая помощь бюджетам других уровней</t>
  </si>
  <si>
    <t>ВСЕГО РАСХОДОВ</t>
  </si>
  <si>
    <t>РАСХОДЫ</t>
  </si>
  <si>
    <t>Итого расходов</t>
  </si>
  <si>
    <t>профицит"+",дефицит"-"</t>
  </si>
  <si>
    <t>Национальная оборона</t>
  </si>
  <si>
    <t>% исп.к плану года</t>
  </si>
  <si>
    <t>12</t>
  </si>
  <si>
    <t>03</t>
  </si>
  <si>
    <t>04</t>
  </si>
  <si>
    <t>Другие вопросы в области национальной экономики</t>
  </si>
  <si>
    <t>Код дохода</t>
  </si>
  <si>
    <t>Наименование КД</t>
  </si>
  <si>
    <t>План</t>
  </si>
  <si>
    <t>Исполнено на</t>
  </si>
  <si>
    <t>Процент</t>
  </si>
  <si>
    <t>на год</t>
  </si>
  <si>
    <t>к году</t>
  </si>
  <si>
    <t>к 9 месяцам</t>
  </si>
  <si>
    <t>к полугодию</t>
  </si>
  <si>
    <t>ДОХОДЫ</t>
  </si>
  <si>
    <t/>
  </si>
  <si>
    <t>НАЛОГИ НА ПРИБЫЛЬ, ДОХОДЫ</t>
  </si>
  <si>
    <t>Налог на доходы физических лиц</t>
  </si>
  <si>
    <t>НАЛОГИ НА СОВОКУПНЫЙ ДОХОД</t>
  </si>
  <si>
    <t xml:space="preserve">Единый сельскохозяйственный налог 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</si>
  <si>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</si>
  <si>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</si>
  <si>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</si>
  <si>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</si>
  <si>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 xml:space="preserve">ГОСУДАРСТВЕННАЯ ПОШЛИНА   </t>
  </si>
  <si>
    <t xml:space="preserve">Земельный   налог (по обязательствам, возникшим  до  1 января 2006 года), мобилизуемый на территориях поселений.     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</si>
  <si>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</si>
  <si>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</si>
  <si>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11105000000000120.</t>
  </si>
  <si>
    <t>Доходы от сдачи в аренду имущества, находящегося в государственной и муниципальной собственности.</t>
  </si>
  <si>
    <t>11105010100000120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</si>
  <si>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</si>
  <si>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</si>
  <si>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</si>
  <si>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поселений на выравнивание бюджетной обеспеченности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</si>
  <si>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</si>
  <si>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20203029100000151</t>
  </si>
  <si>
    <t>Субвенции бюджетам поселений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</si>
  <si>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Средства,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</si>
  <si>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</t>
  </si>
  <si>
    <t>11105011100000120.</t>
  </si>
  <si>
    <t>Арендная плата и поступления от продажи права на заключение договоров аренды земельных участков, гос собственность на которые не разграничена (за исключением земельных участков , предназначеных для целей жилищного строительства).</t>
  </si>
  <si>
    <t>11406014100000420.</t>
  </si>
  <si>
    <t>Доходы от продажи земельных участков , государственная собственность на которые не разграничена и которые расположены в границах поселения.</t>
  </si>
  <si>
    <t>Культура</t>
  </si>
  <si>
    <t>02</t>
  </si>
  <si>
    <t>05</t>
  </si>
  <si>
    <t>08</t>
  </si>
  <si>
    <t>Защита населения и территорий от чрезвычайных ситуаций природного и техногенного характера, гражданская оборона</t>
  </si>
  <si>
    <t>09</t>
  </si>
  <si>
    <t>Доходы от оказания платных услуг и компенсации затрат государства</t>
  </si>
  <si>
    <t>Прочие доходы от оказания платных услуг (работ) получателями средств бюджетов поселений</t>
  </si>
  <si>
    <t>Благоустройство</t>
  </si>
  <si>
    <t>13</t>
  </si>
  <si>
    <t>Жилищное хозяйство</t>
  </si>
  <si>
    <t>Охрана окружающей среды</t>
  </si>
  <si>
    <t>Другие вопросы в области охраны окружающей среды</t>
  </si>
  <si>
    <t>06</t>
  </si>
  <si>
    <t>Прочие доходы  от компенсации затрат бюджетов поселений</t>
  </si>
  <si>
    <t>Образование</t>
  </si>
  <si>
    <t xml:space="preserve">Налог на доходы физических лиц </t>
  </si>
  <si>
    <t>101 02020 01 0000 100</t>
  </si>
  <si>
    <t>100 00000 00 0000 000</t>
  </si>
  <si>
    <t>101 00000 00 0000 000</t>
  </si>
  <si>
    <t>101 02000 00 0000 000</t>
  </si>
  <si>
    <t>101 02010 01 0000 110</t>
  </si>
  <si>
    <t>101 02030 01 0000 110</t>
  </si>
  <si>
    <t>101 02040 01 0000 110</t>
  </si>
  <si>
    <t>105 00000 00 0000 000</t>
  </si>
  <si>
    <t>105 03000 00 0000 110</t>
  </si>
  <si>
    <t>105 03000 01 0000 110</t>
  </si>
  <si>
    <t>106 00000 00 0000 000</t>
  </si>
  <si>
    <t>106 01000 00 0000 110</t>
  </si>
  <si>
    <t>106 01030 10 0000 110</t>
  </si>
  <si>
    <t>106 06000 00 0000 110</t>
  </si>
  <si>
    <t>106 06033 10 0000 110</t>
  </si>
  <si>
    <t>106 06043 10 0000 110</t>
  </si>
  <si>
    <t>108 00000 00 0000 000</t>
  </si>
  <si>
    <t>108 04020 01 0000 110</t>
  </si>
  <si>
    <t>109 00000 00 0000 000</t>
  </si>
  <si>
    <t>109 04050 10 0000 110</t>
  </si>
  <si>
    <t>113 00000 00 0000 000</t>
  </si>
  <si>
    <t>113 01995 10 0000 130</t>
  </si>
  <si>
    <t>113 02995 10 0000 130</t>
  </si>
  <si>
    <t>200 00000 00 0000 000</t>
  </si>
  <si>
    <t>202 00000 00 0000 000</t>
  </si>
  <si>
    <t>202 01000 00 0000 151</t>
  </si>
  <si>
    <t>202 01001 10 0000 151</t>
  </si>
  <si>
    <t>202 03000 00 0000 151</t>
  </si>
  <si>
    <t>202 03015 10 0000 151</t>
  </si>
  <si>
    <t>202 04000 00 0000 151</t>
  </si>
  <si>
    <t>202 04014 10 0000 151</t>
  </si>
  <si>
    <t>(руб.)</t>
  </si>
  <si>
    <t>Бюджет МО Демидовское</t>
  </si>
  <si>
    <t>Функционирование Правительства РФ, высших органов иснолнительной власти суъектов РФ, местных администраций (аппарат)</t>
  </si>
  <si>
    <t>Функционирование Правительства РФ, высших органов иснолнительной власти суъектов РФ, местных администраций (глава)</t>
  </si>
  <si>
    <t>ОТЧЕТ</t>
  </si>
  <si>
    <t xml:space="preserve">об исполнении  бюджета муниципального образования Демидовское Заокского района     </t>
  </si>
  <si>
    <t>Обеспечение деятельности финансовых, налоговых и таможенных органов и органов финансового ( финансово-бюджетного ) надзора</t>
  </si>
  <si>
    <t>Другие вопросы в области ЖКХ</t>
  </si>
  <si>
    <t xml:space="preserve"> Национальная экономика</t>
  </si>
  <si>
    <t>Приложение №2</t>
  </si>
  <si>
    <t xml:space="preserve">к постановлению администрации муниципального </t>
  </si>
  <si>
    <t>образования Демидовское Заокского  района</t>
  </si>
  <si>
    <t xml:space="preserve">муниципального образования Демидовское </t>
  </si>
  <si>
    <t>Приложение №1</t>
  </si>
  <si>
    <t>Налог на имущество физических лиц</t>
  </si>
  <si>
    <t>Земельный налог</t>
  </si>
  <si>
    <t xml:space="preserve">Государственная пошлина  за  совершение нотариальных действий  должностными  лицами органов  местного  самоуправления, уполномоченными в  соответствии с законодательными актами  Российской Федерации на  совершение  нотариальных действий                 </t>
  </si>
  <si>
    <t xml:space="preserve">ЗАДОЛЖЕННОСТЬ И ПЕРЕРАСЧЕТЫ  ПО  ОТМЕНЕННЫМ НАЛОГАМ, СБОРАМ И ИНЫМ ОБЯЗАТЕЛЬНЫМ ПЛАТЕЖАМ                                </t>
  </si>
  <si>
    <t>Дотации бюджетам субъектов РФ и муниципальных образований</t>
  </si>
  <si>
    <t>Субвенции бюджетам субъектов РФ и муниципальных образований</t>
  </si>
  <si>
    <t>Иные межбюджетные трансферты</t>
  </si>
  <si>
    <t>План на 2016 год</t>
  </si>
  <si>
    <t>Другие общегосударственные вопросы</t>
  </si>
  <si>
    <t>117 01050 01 0000 180</t>
  </si>
  <si>
    <t xml:space="preserve">Невыясненные поступления, зачисляемые в бюджеты сельских поселений </t>
  </si>
  <si>
    <t>Заокского района за 1 полугодие 2016 года"</t>
  </si>
  <si>
    <t>за  1 полугодие 2016 года</t>
  </si>
  <si>
    <t>1 полугодие</t>
  </si>
  <si>
    <t>к 1 полугодию</t>
  </si>
  <si>
    <t>План на 1 полугодие 2016г.</t>
  </si>
  <si>
    <t>Исполнено на 01.07.16г</t>
  </si>
  <si>
    <t xml:space="preserve">% исп.к плану 1 полугодия 2016г. </t>
  </si>
  <si>
    <t>Другие вопросы в области национальной безопасности и правоохранительной деятельности</t>
  </si>
  <si>
    <t>14</t>
  </si>
  <si>
    <t xml:space="preserve">Национальная безопасность и правоохранительная деятельность </t>
  </si>
  <si>
    <t>Мобилизационная и вневойсковая подготовка</t>
  </si>
  <si>
    <t>Дорожное хозяйство (дорожные фонды)</t>
  </si>
  <si>
    <t xml:space="preserve">Молодежная политика и оздоровление детей </t>
  </si>
  <si>
    <t>Культура, кинематография</t>
  </si>
  <si>
    <t>Пенсионное обеспечение</t>
  </si>
  <si>
    <t>Физическая  культура и спорт</t>
  </si>
  <si>
    <t xml:space="preserve">Физическая  культура </t>
  </si>
  <si>
    <t>от 04.08.2016 года № 414  " Об исполнении бюджета</t>
  </si>
  <si>
    <t>от 04.08.2016 года №414 " Об исполнении бюджета</t>
  </si>
</sst>
</file>

<file path=xl/styles.xml><?xml version="1.0" encoding="utf-8"?>
<styleSheet xmlns="http://schemas.openxmlformats.org/spreadsheetml/2006/main">
  <numFmts count="5">
    <numFmt numFmtId="180" formatCode="0.0"/>
    <numFmt numFmtId="197" formatCode="0000000"/>
    <numFmt numFmtId="204" formatCode="##0.0;[Red]\-##0.0;0.0"/>
    <numFmt numFmtId="205" formatCode="000000000"/>
    <numFmt numFmtId="207" formatCode="000000"/>
  </numFmts>
  <fonts count="24">
    <font>
      <sz val="10"/>
      <name val="Arial"/>
    </font>
    <font>
      <sz val="10"/>
      <name val="Arial"/>
      <family val="3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8"/>
      <name val="Arial"/>
      <family val="3"/>
      <charset val="204"/>
    </font>
    <font>
      <b/>
      <sz val="10"/>
      <name val="Arial"/>
      <family val="2"/>
      <charset val="204"/>
    </font>
    <font>
      <sz val="10"/>
      <name val="Arial Cyr"/>
      <family val="2"/>
      <charset val="204"/>
    </font>
    <font>
      <b/>
      <sz val="10"/>
      <name val="Arial"/>
      <family val="3"/>
      <charset val="204"/>
    </font>
    <font>
      <b/>
      <i/>
      <sz val="11"/>
      <name val="Arial Cyr"/>
      <family val="2"/>
      <charset val="204"/>
    </font>
    <font>
      <i/>
      <sz val="11"/>
      <name val="Arial"/>
    </font>
    <font>
      <sz val="10"/>
      <name val="Arial"/>
      <charset val="204"/>
    </font>
    <font>
      <sz val="8"/>
      <name val="Arial Cyr"/>
      <charset val="204"/>
    </font>
    <font>
      <sz val="8"/>
      <name val="Arial"/>
      <charset val="204"/>
    </font>
    <font>
      <b/>
      <sz val="8"/>
      <name val="Arial"/>
      <charset val="204"/>
    </font>
    <font>
      <b/>
      <sz val="10"/>
      <name val="Arial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charset val="204"/>
    </font>
    <font>
      <b/>
      <sz val="8"/>
      <color indexed="8"/>
      <name val="Arial"/>
      <charset val="204"/>
    </font>
    <font>
      <sz val="8"/>
      <name val="Arial"/>
      <family val="2"/>
      <charset val="204"/>
    </font>
    <font>
      <sz val="8"/>
      <color indexed="10"/>
      <name val="Arial"/>
      <charset val="204"/>
    </font>
    <font>
      <sz val="10"/>
      <color indexed="10"/>
      <name val="Arial"/>
      <charset val="204"/>
    </font>
    <font>
      <b/>
      <sz val="8"/>
      <color indexed="10"/>
      <name val="Arial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1" fillId="0" borderId="0"/>
    <xf numFmtId="0" fontId="1" fillId="0" borderId="0"/>
    <xf numFmtId="0" fontId="2" fillId="0" borderId="0"/>
  </cellStyleXfs>
  <cellXfs count="265">
    <xf numFmtId="0" fontId="0" fillId="0" borderId="0" xfId="0"/>
    <xf numFmtId="0" fontId="1" fillId="0" borderId="0" xfId="2"/>
    <xf numFmtId="49" fontId="1" fillId="0" borderId="0" xfId="2" applyNumberFormat="1"/>
    <xf numFmtId="0" fontId="7" fillId="0" borderId="0" xfId="2" applyFont="1" applyBorder="1" applyAlignment="1">
      <alignment vertical="center" wrapText="1"/>
    </xf>
    <xf numFmtId="0" fontId="3" fillId="0" borderId="0" xfId="2" applyFont="1" applyBorder="1" applyAlignment="1">
      <alignment horizontal="center" vertical="center" wrapText="1"/>
    </xf>
    <xf numFmtId="49" fontId="1" fillId="0" borderId="0" xfId="2" applyNumberFormat="1" applyBorder="1" applyAlignment="1">
      <alignment vertical="center" wrapText="1"/>
    </xf>
    <xf numFmtId="0" fontId="3" fillId="0" borderId="0" xfId="2" applyFont="1" applyBorder="1" applyAlignment="1">
      <alignment horizontal="right" vertical="center" wrapText="1"/>
    </xf>
    <xf numFmtId="180" fontId="3" fillId="0" borderId="0" xfId="2" applyNumberFormat="1" applyFont="1" applyBorder="1" applyAlignment="1">
      <alignment horizontal="right" vertical="center" wrapText="1"/>
    </xf>
    <xf numFmtId="0" fontId="1" fillId="0" borderId="0" xfId="2" applyBorder="1"/>
    <xf numFmtId="0" fontId="8" fillId="0" borderId="0" xfId="2" applyFont="1"/>
    <xf numFmtId="49" fontId="8" fillId="0" borderId="0" xfId="2" applyNumberFormat="1" applyFont="1" applyBorder="1" applyAlignment="1">
      <alignment horizontal="center" vertical="center" wrapText="1"/>
    </xf>
    <xf numFmtId="0" fontId="1" fillId="0" borderId="0" xfId="2" applyFont="1"/>
    <xf numFmtId="0" fontId="7" fillId="0" borderId="1" xfId="2" applyFont="1" applyBorder="1" applyAlignment="1">
      <alignment vertical="center" wrapText="1"/>
    </xf>
    <xf numFmtId="0" fontId="13" fillId="0" borderId="0" xfId="1" applyNumberFormat="1" applyFont="1" applyFill="1" applyAlignment="1" applyProtection="1">
      <protection hidden="1"/>
    </xf>
    <xf numFmtId="0" fontId="11" fillId="0" borderId="0" xfId="1" applyProtection="1">
      <protection hidden="1"/>
    </xf>
    <xf numFmtId="0" fontId="11" fillId="0" borderId="0" xfId="1"/>
    <xf numFmtId="0" fontId="13" fillId="0" borderId="0" xfId="1" applyNumberFormat="1" applyFont="1" applyFill="1" applyAlignment="1" applyProtection="1">
      <alignment horizontal="right"/>
      <protection hidden="1"/>
    </xf>
    <xf numFmtId="0" fontId="13" fillId="0" borderId="0" xfId="1" applyFont="1" applyFill="1" applyAlignment="1" applyProtection="1">
      <protection hidden="1"/>
    </xf>
    <xf numFmtId="0" fontId="12" fillId="0" borderId="0" xfId="1" applyFont="1" applyProtection="1">
      <protection hidden="1"/>
    </xf>
    <xf numFmtId="0" fontId="11" fillId="0" borderId="0" xfId="1" applyNumberFormat="1" applyFont="1" applyFill="1" applyAlignment="1" applyProtection="1">
      <alignment horizontal="centerContinuous"/>
      <protection hidden="1"/>
    </xf>
    <xf numFmtId="0" fontId="1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5" xfId="1" applyNumberFormat="1" applyFont="1" applyFill="1" applyBorder="1" applyAlignment="1" applyProtection="1">
      <alignment horizontal="centerContinuous" vertical="center"/>
      <protection hidden="1"/>
    </xf>
    <xf numFmtId="0" fontId="14" fillId="0" borderId="5" xfId="1" applyNumberFormat="1" applyFont="1" applyFill="1" applyBorder="1" applyAlignment="1" applyProtection="1">
      <alignment horizontal="centerContinuous" vertical="center" wrapText="1"/>
      <protection hidden="1"/>
    </xf>
    <xf numFmtId="0" fontId="14" fillId="0" borderId="6" xfId="1" applyNumberFormat="1" applyFont="1" applyFill="1" applyBorder="1" applyAlignment="1" applyProtection="1">
      <alignment horizontal="centerContinuous" vertical="center" wrapText="1"/>
      <protection hidden="1"/>
    </xf>
    <xf numFmtId="0" fontId="14" fillId="0" borderId="7" xfId="1" applyNumberFormat="1" applyFont="1" applyFill="1" applyBorder="1" applyAlignment="1" applyProtection="1">
      <alignment horizontal="left" wrapText="1"/>
      <protection hidden="1"/>
    </xf>
    <xf numFmtId="204" fontId="14" fillId="0" borderId="7" xfId="1" applyNumberFormat="1" applyFont="1" applyFill="1" applyBorder="1" applyAlignment="1" applyProtection="1">
      <alignment horizontal="right"/>
      <protection hidden="1"/>
    </xf>
    <xf numFmtId="2" fontId="13" fillId="0" borderId="8" xfId="1" applyNumberFormat="1" applyFont="1" applyFill="1" applyBorder="1" applyAlignment="1" applyProtection="1">
      <alignment horizontal="right"/>
      <protection hidden="1"/>
    </xf>
    <xf numFmtId="2" fontId="13" fillId="0" borderId="9" xfId="1" applyNumberFormat="1" applyFont="1" applyFill="1" applyBorder="1" applyAlignment="1" applyProtection="1">
      <alignment horizontal="right"/>
      <protection hidden="1"/>
    </xf>
    <xf numFmtId="180" fontId="14" fillId="0" borderId="10" xfId="1" applyNumberFormat="1" applyFont="1" applyFill="1" applyBorder="1" applyAlignment="1" applyProtection="1">
      <alignment horizontal="right"/>
      <protection hidden="1"/>
    </xf>
    <xf numFmtId="180" fontId="14" fillId="0" borderId="11" xfId="1" applyNumberFormat="1" applyFont="1" applyFill="1" applyBorder="1" applyAlignment="1" applyProtection="1">
      <alignment horizontal="right"/>
      <protection hidden="1"/>
    </xf>
    <xf numFmtId="0" fontId="12" fillId="0" borderId="0" xfId="1" applyFont="1" applyBorder="1" applyProtection="1">
      <protection hidden="1"/>
    </xf>
    <xf numFmtId="180" fontId="11" fillId="0" borderId="0" xfId="1" applyNumberFormat="1"/>
    <xf numFmtId="0" fontId="11" fillId="0" borderId="0" xfId="1" applyAlignment="1">
      <alignment horizontal="left"/>
    </xf>
    <xf numFmtId="0" fontId="11" fillId="0" borderId="0" xfId="1" applyNumberFormat="1" applyFont="1" applyFill="1" applyAlignment="1" applyProtection="1">
      <protection hidden="1"/>
    </xf>
    <xf numFmtId="0" fontId="14" fillId="0" borderId="12" xfId="1" applyNumberFormat="1" applyFont="1" applyFill="1" applyBorder="1" applyAlignment="1" applyProtection="1">
      <alignment horizontal="center" wrapText="1"/>
      <protection hidden="1"/>
    </xf>
    <xf numFmtId="0" fontId="14" fillId="0" borderId="13" xfId="1" applyNumberFormat="1" applyFont="1" applyFill="1" applyBorder="1" applyAlignment="1" applyProtection="1">
      <alignment horizontal="center" wrapText="1"/>
      <protection hidden="1"/>
    </xf>
    <xf numFmtId="0" fontId="14" fillId="0" borderId="14" xfId="1" applyNumberFormat="1" applyFont="1" applyFill="1" applyBorder="1" applyAlignment="1" applyProtection="1">
      <alignment horizontal="center" wrapText="1"/>
      <protection hidden="1"/>
    </xf>
    <xf numFmtId="1" fontId="14" fillId="0" borderId="13" xfId="1" applyNumberFormat="1" applyFont="1" applyFill="1" applyBorder="1" applyAlignment="1" applyProtection="1">
      <alignment horizontal="center" wrapText="1"/>
      <protection hidden="1"/>
    </xf>
    <xf numFmtId="207" fontId="14" fillId="0" borderId="13" xfId="1" applyNumberFormat="1" applyFont="1" applyFill="1" applyBorder="1" applyAlignment="1" applyProtection="1">
      <alignment horizontal="center" wrapText="1"/>
      <protection hidden="1"/>
    </xf>
    <xf numFmtId="0" fontId="16" fillId="0" borderId="13" xfId="1" applyNumberFormat="1" applyFont="1" applyFill="1" applyBorder="1" applyAlignment="1" applyProtection="1">
      <alignment horizontal="center" wrapText="1"/>
      <protection hidden="1"/>
    </xf>
    <xf numFmtId="1" fontId="16" fillId="0" borderId="13" xfId="1" applyNumberFormat="1" applyFont="1" applyFill="1" applyBorder="1" applyAlignment="1" applyProtection="1">
      <alignment horizontal="center" wrapText="1"/>
      <protection hidden="1"/>
    </xf>
    <xf numFmtId="204" fontId="16" fillId="0" borderId="7" xfId="1" applyNumberFormat="1" applyFont="1" applyFill="1" applyBorder="1" applyAlignment="1" applyProtection="1">
      <alignment horizontal="right"/>
      <protection hidden="1"/>
    </xf>
    <xf numFmtId="0" fontId="6" fillId="0" borderId="0" xfId="1" applyFont="1"/>
    <xf numFmtId="0" fontId="22" fillId="0" borderId="0" xfId="1" applyFont="1" applyProtection="1">
      <protection hidden="1"/>
    </xf>
    <xf numFmtId="0" fontId="21" fillId="0" borderId="0" xfId="1" applyNumberFormat="1" applyFont="1" applyFill="1" applyAlignment="1" applyProtection="1">
      <alignment horizontal="right"/>
      <protection hidden="1"/>
    </xf>
    <xf numFmtId="14" fontId="14" fillId="0" borderId="1" xfId="1" applyNumberFormat="1" applyFont="1" applyFill="1" applyBorder="1" applyAlignment="1" applyProtection="1">
      <alignment horizontal="center" vertical="top" wrapText="1"/>
      <protection hidden="1"/>
    </xf>
    <xf numFmtId="3" fontId="14" fillId="0" borderId="13" xfId="1" applyNumberFormat="1" applyFont="1" applyFill="1" applyBorder="1" applyAlignment="1" applyProtection="1">
      <alignment horizontal="center" wrapText="1"/>
      <protection hidden="1"/>
    </xf>
    <xf numFmtId="0" fontId="4" fillId="0" borderId="0" xfId="2" applyFont="1" applyBorder="1" applyAlignment="1">
      <alignment horizontal="center" vertical="center" wrapText="1"/>
    </xf>
    <xf numFmtId="0" fontId="13" fillId="0" borderId="0" xfId="1" applyNumberFormat="1" applyFont="1" applyFill="1" applyBorder="1" applyAlignment="1" applyProtection="1">
      <alignment horizontal="left"/>
      <protection hidden="1"/>
    </xf>
    <xf numFmtId="0" fontId="16" fillId="0" borderId="0" xfId="1" applyNumberFormat="1" applyFont="1" applyFill="1" applyBorder="1" applyAlignment="1" applyProtection="1">
      <alignment horizontal="left"/>
      <protection hidden="1"/>
    </xf>
    <xf numFmtId="0" fontId="12" fillId="0" borderId="15" xfId="1" applyFont="1" applyBorder="1" applyProtection="1">
      <protection hidden="1"/>
    </xf>
    <xf numFmtId="0" fontId="12" fillId="0" borderId="16" xfId="1" applyFont="1" applyBorder="1" applyProtection="1">
      <protection hidden="1"/>
    </xf>
    <xf numFmtId="0" fontId="12" fillId="0" borderId="17" xfId="1" applyFont="1" applyBorder="1" applyProtection="1">
      <protection hidden="1"/>
    </xf>
    <xf numFmtId="204" fontId="14" fillId="0" borderId="18" xfId="1" applyNumberFormat="1" applyFont="1" applyFill="1" applyBorder="1" applyAlignment="1" applyProtection="1">
      <alignment horizontal="center"/>
      <protection hidden="1"/>
    </xf>
    <xf numFmtId="204" fontId="14" fillId="0" borderId="19" xfId="1" applyNumberFormat="1" applyFont="1" applyFill="1" applyBorder="1" applyAlignment="1" applyProtection="1">
      <alignment horizontal="center"/>
      <protection hidden="1"/>
    </xf>
    <xf numFmtId="204" fontId="16" fillId="0" borderId="19" xfId="1" applyNumberFormat="1" applyFont="1" applyFill="1" applyBorder="1" applyAlignment="1" applyProtection="1">
      <alignment horizontal="center"/>
      <protection hidden="1"/>
    </xf>
    <xf numFmtId="204" fontId="20" fillId="0" borderId="19" xfId="1" applyNumberFormat="1" applyFont="1" applyFill="1" applyBorder="1" applyAlignment="1" applyProtection="1">
      <alignment horizontal="center"/>
      <protection hidden="1"/>
    </xf>
    <xf numFmtId="204" fontId="14" fillId="0" borderId="20" xfId="1" applyNumberFormat="1" applyFont="1" applyFill="1" applyBorder="1" applyAlignment="1" applyProtection="1">
      <alignment horizontal="center"/>
      <protection hidden="1"/>
    </xf>
    <xf numFmtId="204" fontId="14" fillId="0" borderId="21" xfId="1" applyNumberFormat="1" applyFont="1" applyFill="1" applyBorder="1" applyAlignment="1" applyProtection="1">
      <alignment horizontal="center"/>
      <protection hidden="1"/>
    </xf>
    <xf numFmtId="204" fontId="14" fillId="0" borderId="22" xfId="1" applyNumberFormat="1" applyFont="1" applyFill="1" applyBorder="1" applyAlignment="1" applyProtection="1">
      <alignment horizontal="center"/>
      <protection hidden="1"/>
    </xf>
    <xf numFmtId="204" fontId="14" fillId="0" borderId="7" xfId="1" applyNumberFormat="1" applyFont="1" applyFill="1" applyBorder="1" applyAlignment="1" applyProtection="1">
      <alignment horizontal="center"/>
      <protection hidden="1"/>
    </xf>
    <xf numFmtId="204" fontId="16" fillId="0" borderId="7" xfId="1" applyNumberFormat="1" applyFont="1" applyFill="1" applyBorder="1" applyAlignment="1" applyProtection="1">
      <alignment horizontal="center"/>
      <protection hidden="1"/>
    </xf>
    <xf numFmtId="204" fontId="20" fillId="0" borderId="7" xfId="1" applyNumberFormat="1" applyFont="1" applyFill="1" applyBorder="1" applyAlignment="1" applyProtection="1">
      <alignment horizontal="center"/>
      <protection hidden="1"/>
    </xf>
    <xf numFmtId="204" fontId="14" fillId="0" borderId="23" xfId="1" applyNumberFormat="1" applyFont="1" applyFill="1" applyBorder="1" applyAlignment="1" applyProtection="1">
      <alignment horizontal="center"/>
      <protection hidden="1"/>
    </xf>
    <xf numFmtId="204" fontId="14" fillId="0" borderId="24" xfId="1" applyNumberFormat="1" applyFont="1" applyFill="1" applyBorder="1" applyAlignment="1" applyProtection="1">
      <alignment horizontal="center"/>
      <protection hidden="1"/>
    </xf>
    <xf numFmtId="197" fontId="13" fillId="0" borderId="25" xfId="1" applyNumberFormat="1" applyFont="1" applyFill="1" applyBorder="1" applyAlignment="1" applyProtection="1">
      <alignment horizontal="center"/>
      <protection hidden="1"/>
    </xf>
    <xf numFmtId="0" fontId="14" fillId="0" borderId="14" xfId="1" applyNumberFormat="1" applyFont="1" applyFill="1" applyBorder="1" applyAlignment="1" applyProtection="1">
      <alignment horizontal="center"/>
      <protection hidden="1"/>
    </xf>
    <xf numFmtId="4" fontId="14" fillId="0" borderId="26" xfId="1" applyNumberFormat="1" applyFont="1" applyFill="1" applyBorder="1" applyAlignment="1" applyProtection="1">
      <alignment horizontal="center"/>
      <protection hidden="1"/>
    </xf>
    <xf numFmtId="4" fontId="14" fillId="0" borderId="22" xfId="1" applyNumberFormat="1" applyFont="1" applyFill="1" applyBorder="1" applyAlignment="1" applyProtection="1">
      <alignment horizontal="center"/>
      <protection hidden="1"/>
    </xf>
    <xf numFmtId="4" fontId="19" fillId="0" borderId="27" xfId="1" applyNumberFormat="1" applyFont="1" applyFill="1" applyBorder="1" applyAlignment="1" applyProtection="1">
      <alignment horizontal="center"/>
      <protection hidden="1"/>
    </xf>
    <xf numFmtId="4" fontId="14" fillId="0" borderId="7" xfId="1" applyNumberFormat="1" applyFont="1" applyFill="1" applyBorder="1" applyAlignment="1" applyProtection="1">
      <alignment horizontal="center"/>
      <protection hidden="1"/>
    </xf>
    <xf numFmtId="4" fontId="14" fillId="0" borderId="27" xfId="1" applyNumberFormat="1" applyFont="1" applyFill="1" applyBorder="1" applyAlignment="1" applyProtection="1">
      <alignment horizontal="center"/>
      <protection hidden="1"/>
    </xf>
    <xf numFmtId="4" fontId="16" fillId="0" borderId="27" xfId="1" applyNumberFormat="1" applyFont="1" applyFill="1" applyBorder="1" applyAlignment="1" applyProtection="1">
      <alignment horizontal="center"/>
      <protection hidden="1"/>
    </xf>
    <xf numFmtId="4" fontId="16" fillId="0" borderId="7" xfId="1" applyNumberFormat="1" applyFont="1" applyFill="1" applyBorder="1" applyAlignment="1" applyProtection="1">
      <alignment horizontal="center"/>
      <protection hidden="1"/>
    </xf>
    <xf numFmtId="4" fontId="20" fillId="0" borderId="27" xfId="1" applyNumberFormat="1" applyFont="1" applyFill="1" applyBorder="1" applyAlignment="1" applyProtection="1">
      <alignment horizontal="center"/>
      <protection hidden="1"/>
    </xf>
    <xf numFmtId="4" fontId="20" fillId="0" borderId="7" xfId="1" applyNumberFormat="1" applyFont="1" applyFill="1" applyBorder="1" applyAlignment="1" applyProtection="1">
      <alignment horizontal="center"/>
      <protection hidden="1"/>
    </xf>
    <xf numFmtId="4" fontId="20" fillId="0" borderId="28" xfId="1" applyNumberFormat="1" applyFont="1" applyFill="1" applyBorder="1" applyAlignment="1" applyProtection="1">
      <alignment horizontal="center"/>
      <protection hidden="1"/>
    </xf>
    <xf numFmtId="4" fontId="20" fillId="0" borderId="29" xfId="1" applyNumberFormat="1" applyFont="1" applyFill="1" applyBorder="1" applyAlignment="1" applyProtection="1">
      <alignment horizontal="center"/>
      <protection hidden="1"/>
    </xf>
    <xf numFmtId="4" fontId="13" fillId="0" borderId="30" xfId="1" applyNumberFormat="1" applyFont="1" applyFill="1" applyBorder="1" applyAlignment="1" applyProtection="1">
      <alignment horizontal="center"/>
      <protection hidden="1"/>
    </xf>
    <xf numFmtId="4" fontId="13" fillId="0" borderId="0" xfId="1" applyNumberFormat="1" applyFont="1" applyFill="1" applyAlignment="1" applyProtection="1">
      <alignment horizontal="center"/>
      <protection hidden="1"/>
    </xf>
    <xf numFmtId="4" fontId="13" fillId="0" borderId="6" xfId="1" applyNumberFormat="1" applyFont="1" applyFill="1" applyBorder="1" applyAlignment="1" applyProtection="1">
      <alignment horizontal="center"/>
      <protection hidden="1"/>
    </xf>
    <xf numFmtId="4" fontId="14" fillId="0" borderId="31" xfId="1" applyNumberFormat="1" applyFont="1" applyFill="1" applyBorder="1" applyAlignment="1" applyProtection="1">
      <alignment horizontal="center"/>
      <protection hidden="1"/>
    </xf>
    <xf numFmtId="4" fontId="14" fillId="0" borderId="10" xfId="1" applyNumberFormat="1" applyFont="1" applyFill="1" applyBorder="1" applyAlignment="1" applyProtection="1">
      <alignment horizontal="center"/>
      <protection hidden="1"/>
    </xf>
    <xf numFmtId="4" fontId="14" fillId="0" borderId="29" xfId="1" applyNumberFormat="1" applyFont="1" applyFill="1" applyBorder="1" applyAlignment="1" applyProtection="1">
      <alignment horizontal="center"/>
      <protection hidden="1"/>
    </xf>
    <xf numFmtId="0" fontId="3" fillId="0" borderId="24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right" vertical="center" wrapText="1"/>
    </xf>
    <xf numFmtId="0" fontId="1" fillId="0" borderId="6" xfId="2" applyBorder="1" applyAlignment="1">
      <alignment horizontal="right" vertical="center" wrapText="1"/>
    </xf>
    <xf numFmtId="0" fontId="1" fillId="0" borderId="5" xfId="2" applyBorder="1" applyAlignment="1">
      <alignment horizontal="right" vertical="center" wrapText="1"/>
    </xf>
    <xf numFmtId="0" fontId="6" fillId="0" borderId="6" xfId="2" applyFont="1" applyBorder="1" applyAlignment="1">
      <alignment horizontal="right" vertical="center" wrapText="1"/>
    </xf>
    <xf numFmtId="0" fontId="8" fillId="0" borderId="3" xfId="2" applyFont="1" applyBorder="1" applyAlignment="1">
      <alignment horizontal="right" vertical="center" wrapText="1"/>
    </xf>
    <xf numFmtId="0" fontId="3" fillId="0" borderId="3" xfId="2" applyFont="1" applyBorder="1" applyAlignment="1">
      <alignment horizontal="right" vertical="center" wrapText="1"/>
    </xf>
    <xf numFmtId="0" fontId="7" fillId="0" borderId="5" xfId="2" applyFont="1" applyBorder="1" applyAlignment="1">
      <alignment horizontal="right" vertical="center" wrapText="1"/>
    </xf>
    <xf numFmtId="0" fontId="3" fillId="0" borderId="6" xfId="2" applyFont="1" applyBorder="1" applyAlignment="1">
      <alignment horizontal="right" vertical="center" wrapText="1"/>
    </xf>
    <xf numFmtId="0" fontId="4" fillId="0" borderId="6" xfId="2" applyFont="1" applyBorder="1" applyAlignment="1">
      <alignment horizontal="right" vertical="center" wrapText="1"/>
    </xf>
    <xf numFmtId="0" fontId="3" fillId="0" borderId="23" xfId="2" applyFont="1" applyBorder="1" applyAlignment="1">
      <alignment vertical="center" wrapText="1"/>
    </xf>
    <xf numFmtId="0" fontId="3" fillId="0" borderId="7" xfId="2" applyFont="1" applyBorder="1" applyAlignment="1">
      <alignment vertical="center" wrapText="1"/>
    </xf>
    <xf numFmtId="0" fontId="3" fillId="0" borderId="29" xfId="2" applyFont="1" applyBorder="1" applyAlignment="1">
      <alignment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32" xfId="2" applyFont="1" applyBorder="1" applyAlignment="1">
      <alignment horizontal="center" vertical="center" wrapText="1"/>
    </xf>
    <xf numFmtId="0" fontId="1" fillId="0" borderId="1" xfId="2" applyFont="1" applyBorder="1"/>
    <xf numFmtId="0" fontId="3" fillId="0" borderId="20" xfId="2" applyFont="1" applyBorder="1" applyAlignment="1">
      <alignment horizontal="center" vertical="center" wrapText="1"/>
    </xf>
    <xf numFmtId="0" fontId="3" fillId="0" borderId="33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49" fontId="1" fillId="0" borderId="1" xfId="2" applyNumberFormat="1" applyFont="1" applyBorder="1" applyAlignment="1">
      <alignment horizontal="center" vertical="center" wrapText="1"/>
    </xf>
    <xf numFmtId="49" fontId="6" fillId="0" borderId="0" xfId="2" applyNumberFormat="1" applyFont="1" applyBorder="1" applyAlignment="1">
      <alignment horizontal="center" vertical="center" wrapText="1"/>
    </xf>
    <xf numFmtId="49" fontId="3" fillId="0" borderId="24" xfId="2" applyNumberFormat="1" applyFont="1" applyBorder="1" applyAlignment="1">
      <alignment horizontal="center" vertical="center" textRotation="90" wrapText="1"/>
    </xf>
    <xf numFmtId="49" fontId="1" fillId="0" borderId="6" xfId="2" applyNumberFormat="1" applyBorder="1" applyAlignment="1">
      <alignment horizontal="center" wrapText="1"/>
    </xf>
    <xf numFmtId="49" fontId="1" fillId="0" borderId="6" xfId="2" applyNumberFormat="1" applyBorder="1" applyAlignment="1">
      <alignment horizontal="center" vertical="center" wrapText="1"/>
    </xf>
    <xf numFmtId="49" fontId="1" fillId="0" borderId="5" xfId="2" applyNumberFormat="1" applyBorder="1" applyAlignment="1">
      <alignment horizontal="center" vertical="center" wrapText="1"/>
    </xf>
    <xf numFmtId="49" fontId="6" fillId="0" borderId="6" xfId="2" applyNumberFormat="1" applyFont="1" applyBorder="1" applyAlignment="1">
      <alignment horizontal="center" vertical="center" wrapText="1"/>
    </xf>
    <xf numFmtId="49" fontId="8" fillId="0" borderId="6" xfId="2" applyNumberFormat="1" applyFont="1" applyBorder="1" applyAlignment="1">
      <alignment horizontal="center" vertical="center" wrapText="1"/>
    </xf>
    <xf numFmtId="49" fontId="6" fillId="0" borderId="3" xfId="2" applyNumberFormat="1" applyFont="1" applyBorder="1" applyAlignment="1">
      <alignment horizontal="center" vertical="center" wrapText="1"/>
    </xf>
    <xf numFmtId="49" fontId="1" fillId="0" borderId="5" xfId="2" applyNumberFormat="1" applyFont="1" applyBorder="1" applyAlignment="1">
      <alignment horizontal="center" vertical="center" wrapText="1"/>
    </xf>
    <xf numFmtId="49" fontId="8" fillId="0" borderId="3" xfId="2" applyNumberFormat="1" applyFont="1" applyBorder="1" applyAlignment="1">
      <alignment horizontal="center" vertical="center" wrapText="1"/>
    </xf>
    <xf numFmtId="0" fontId="1" fillId="0" borderId="5" xfId="2" applyBorder="1" applyAlignment="1">
      <alignment horizontal="center"/>
    </xf>
    <xf numFmtId="49" fontId="8" fillId="0" borderId="23" xfId="2" applyNumberFormat="1" applyFont="1" applyBorder="1" applyAlignment="1">
      <alignment horizontal="center" vertical="center" wrapText="1"/>
    </xf>
    <xf numFmtId="49" fontId="8" fillId="0" borderId="7" xfId="2" applyNumberFormat="1" applyFont="1" applyBorder="1" applyAlignment="1">
      <alignment vertical="center" wrapText="1"/>
    </xf>
    <xf numFmtId="49" fontId="8" fillId="0" borderId="29" xfId="2" applyNumberFormat="1" applyFont="1" applyBorder="1" applyAlignment="1">
      <alignment vertical="center" wrapText="1"/>
    </xf>
    <xf numFmtId="49" fontId="3" fillId="0" borderId="34" xfId="2" applyNumberFormat="1" applyFont="1" applyBorder="1" applyAlignment="1">
      <alignment horizontal="center" vertical="center" textRotation="90" wrapText="1"/>
    </xf>
    <xf numFmtId="49" fontId="1" fillId="0" borderId="35" xfId="2" applyNumberFormat="1" applyBorder="1" applyAlignment="1">
      <alignment horizontal="center" wrapText="1"/>
    </xf>
    <xf numFmtId="49" fontId="1" fillId="0" borderId="4" xfId="2" applyNumberFormat="1" applyFont="1" applyBorder="1" applyAlignment="1">
      <alignment horizontal="center" vertical="center" wrapText="1"/>
    </xf>
    <xf numFmtId="49" fontId="1" fillId="0" borderId="0" xfId="2" applyNumberFormat="1" applyFont="1" applyBorder="1" applyAlignment="1">
      <alignment horizontal="center" vertical="center" wrapText="1"/>
    </xf>
    <xf numFmtId="49" fontId="6" fillId="0" borderId="32" xfId="2" applyNumberFormat="1" applyFont="1" applyBorder="1" applyAlignment="1">
      <alignment horizontal="center" vertical="center" wrapText="1"/>
    </xf>
    <xf numFmtId="49" fontId="8" fillId="0" borderId="32" xfId="2" applyNumberFormat="1" applyFont="1" applyBorder="1" applyAlignment="1">
      <alignment horizontal="center" vertical="center" wrapText="1"/>
    </xf>
    <xf numFmtId="49" fontId="8" fillId="0" borderId="20" xfId="2" applyNumberFormat="1" applyFont="1" applyBorder="1" applyAlignment="1">
      <alignment horizontal="center" vertical="center" wrapText="1"/>
    </xf>
    <xf numFmtId="49" fontId="8" fillId="0" borderId="33" xfId="2" applyNumberFormat="1" applyFont="1" applyBorder="1" applyAlignment="1">
      <alignment vertical="center" wrapText="1"/>
    </xf>
    <xf numFmtId="49" fontId="8" fillId="0" borderId="10" xfId="2" applyNumberFormat="1" applyFont="1" applyBorder="1" applyAlignment="1">
      <alignment vertical="center" wrapText="1"/>
    </xf>
    <xf numFmtId="180" fontId="1" fillId="0" borderId="0" xfId="2" applyNumberFormat="1" applyBorder="1"/>
    <xf numFmtId="180" fontId="1" fillId="0" borderId="1" xfId="2" applyNumberFormat="1" applyBorder="1"/>
    <xf numFmtId="180" fontId="8" fillId="0" borderId="0" xfId="2" applyNumberFormat="1" applyFont="1" applyBorder="1"/>
    <xf numFmtId="180" fontId="6" fillId="0" borderId="0" xfId="2" applyNumberFormat="1" applyFont="1" applyBorder="1"/>
    <xf numFmtId="0" fontId="3" fillId="0" borderId="24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180" fontId="1" fillId="0" borderId="6" xfId="2" applyNumberFormat="1" applyBorder="1"/>
    <xf numFmtId="180" fontId="1" fillId="0" borderId="5" xfId="2" applyNumberFormat="1" applyBorder="1"/>
    <xf numFmtId="180" fontId="6" fillId="0" borderId="6" xfId="2" applyNumberFormat="1" applyFont="1" applyBorder="1"/>
    <xf numFmtId="180" fontId="8" fillId="0" borderId="6" xfId="2" applyNumberFormat="1" applyFont="1" applyBorder="1"/>
    <xf numFmtId="180" fontId="4" fillId="0" borderId="1" xfId="3" applyNumberFormat="1" applyFont="1" applyBorder="1" applyAlignment="1">
      <alignment horizontal="center" vertical="center" wrapText="1"/>
    </xf>
    <xf numFmtId="180" fontId="4" fillId="0" borderId="1" xfId="3" applyNumberFormat="1" applyFont="1" applyBorder="1" applyAlignment="1">
      <alignment vertical="center" wrapText="1"/>
    </xf>
    <xf numFmtId="0" fontId="4" fillId="0" borderId="24" xfId="3" applyFont="1" applyBorder="1" applyAlignment="1">
      <alignment horizontal="center" vertical="center" wrapText="1"/>
    </xf>
    <xf numFmtId="0" fontId="4" fillId="0" borderId="5" xfId="3" applyFont="1" applyBorder="1" applyAlignment="1">
      <alignment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1" xfId="3" applyFont="1" applyBorder="1" applyAlignment="1">
      <alignment vertical="center" wrapText="1"/>
    </xf>
    <xf numFmtId="180" fontId="8" fillId="0" borderId="33" xfId="2" applyNumberFormat="1" applyFont="1" applyBorder="1"/>
    <xf numFmtId="180" fontId="8" fillId="0" borderId="10" xfId="2" applyNumberFormat="1" applyFont="1" applyBorder="1"/>
    <xf numFmtId="180" fontId="8" fillId="0" borderId="7" xfId="2" applyNumberFormat="1" applyFont="1" applyBorder="1"/>
    <xf numFmtId="180" fontId="6" fillId="0" borderId="29" xfId="2" applyNumberFormat="1" applyFont="1" applyBorder="1"/>
    <xf numFmtId="4" fontId="1" fillId="0" borderId="6" xfId="2" applyNumberFormat="1" applyBorder="1"/>
    <xf numFmtId="4" fontId="1" fillId="0" borderId="0" xfId="2" applyNumberFormat="1" applyBorder="1"/>
    <xf numFmtId="4" fontId="1" fillId="0" borderId="5" xfId="2" applyNumberFormat="1" applyBorder="1"/>
    <xf numFmtId="4" fontId="1" fillId="0" borderId="1" xfId="2" applyNumberFormat="1" applyBorder="1"/>
    <xf numFmtId="4" fontId="6" fillId="0" borderId="6" xfId="2" applyNumberFormat="1" applyFont="1" applyBorder="1"/>
    <xf numFmtId="4" fontId="6" fillId="0" borderId="0" xfId="2" applyNumberFormat="1" applyFont="1" applyBorder="1"/>
    <xf numFmtId="4" fontId="3" fillId="0" borderId="3" xfId="2" applyNumberFormat="1" applyFont="1" applyBorder="1" applyAlignment="1">
      <alignment horizontal="right" vertical="center" wrapText="1"/>
    </xf>
    <xf numFmtId="4" fontId="3" fillId="0" borderId="32" xfId="2" applyNumberFormat="1" applyFont="1" applyBorder="1" applyAlignment="1">
      <alignment horizontal="right" vertical="center" wrapText="1"/>
    </xf>
    <xf numFmtId="4" fontId="1" fillId="0" borderId="5" xfId="2" applyNumberFormat="1" applyBorder="1" applyAlignment="1">
      <alignment horizontal="right"/>
    </xf>
    <xf numFmtId="4" fontId="6" fillId="0" borderId="6" xfId="2" applyNumberFormat="1" applyFont="1" applyBorder="1" applyAlignment="1">
      <alignment horizontal="right"/>
    </xf>
    <xf numFmtId="4" fontId="3" fillId="0" borderId="23" xfId="2" applyNumberFormat="1" applyFont="1" applyBorder="1" applyAlignment="1">
      <alignment horizontal="right" vertical="center" wrapText="1"/>
    </xf>
    <xf numFmtId="4" fontId="3" fillId="0" borderId="20" xfId="2" applyNumberFormat="1" applyFont="1" applyBorder="1" applyAlignment="1">
      <alignment horizontal="right" vertical="center" wrapText="1"/>
    </xf>
    <xf numFmtId="4" fontId="3" fillId="0" borderId="7" xfId="2" applyNumberFormat="1" applyFont="1" applyBorder="1" applyAlignment="1">
      <alignment horizontal="right" vertical="center" wrapText="1"/>
    </xf>
    <xf numFmtId="4" fontId="8" fillId="0" borderId="36" xfId="2" applyNumberFormat="1" applyFont="1" applyBorder="1"/>
    <xf numFmtId="4" fontId="8" fillId="0" borderId="37" xfId="2" applyNumberFormat="1" applyFont="1" applyBorder="1"/>
    <xf numFmtId="4" fontId="3" fillId="0" borderId="29" xfId="2" applyNumberFormat="1" applyFont="1" applyBorder="1" applyAlignment="1">
      <alignment horizontal="right" vertical="center" wrapText="1"/>
    </xf>
    <xf numFmtId="4" fontId="3" fillId="0" borderId="10" xfId="2" applyNumberFormat="1" applyFont="1" applyBorder="1" applyAlignment="1">
      <alignment horizontal="right" vertical="center" wrapText="1"/>
    </xf>
    <xf numFmtId="0" fontId="14" fillId="0" borderId="29" xfId="1" applyNumberFormat="1" applyFont="1" applyFill="1" applyBorder="1" applyAlignment="1" applyProtection="1">
      <alignment horizontal="left" wrapText="1"/>
      <protection hidden="1"/>
    </xf>
    <xf numFmtId="0" fontId="14" fillId="0" borderId="22" xfId="1" applyNumberFormat="1" applyFont="1" applyFill="1" applyBorder="1" applyAlignment="1" applyProtection="1">
      <alignment horizontal="left" wrapText="1"/>
      <protection hidden="1"/>
    </xf>
    <xf numFmtId="0" fontId="3" fillId="0" borderId="12" xfId="2" applyFont="1" applyBorder="1" applyAlignment="1">
      <alignment horizontal="center" vertical="center" wrapText="1"/>
    </xf>
    <xf numFmtId="49" fontId="8" fillId="0" borderId="22" xfId="2" applyNumberFormat="1" applyFont="1" applyBorder="1" applyAlignment="1">
      <alignment horizontal="center" wrapText="1"/>
    </xf>
    <xf numFmtId="49" fontId="8" fillId="0" borderId="12" xfId="2" applyNumberFormat="1" applyFont="1" applyBorder="1" applyAlignment="1">
      <alignment horizontal="center" wrapText="1"/>
    </xf>
    <xf numFmtId="4" fontId="3" fillId="0" borderId="22" xfId="2" applyNumberFormat="1" applyFont="1" applyBorder="1" applyAlignment="1">
      <alignment horizontal="right" vertical="center" wrapText="1"/>
    </xf>
    <xf numFmtId="4" fontId="3" fillId="0" borderId="38" xfId="2" applyNumberFormat="1" applyFont="1" applyBorder="1" applyAlignment="1">
      <alignment horizontal="right" vertical="center" wrapText="1"/>
    </xf>
    <xf numFmtId="180" fontId="8" fillId="0" borderId="38" xfId="2" applyNumberFormat="1" applyFont="1" applyBorder="1"/>
    <xf numFmtId="180" fontId="8" fillId="0" borderId="22" xfId="2" applyNumberFormat="1" applyFont="1" applyBorder="1"/>
    <xf numFmtId="49" fontId="1" fillId="0" borderId="7" xfId="2" applyNumberFormat="1" applyBorder="1" applyAlignment="1">
      <alignment horizontal="center" wrapText="1"/>
    </xf>
    <xf numFmtId="49" fontId="1" fillId="0" borderId="13" xfId="2" applyNumberFormat="1" applyBorder="1" applyAlignment="1">
      <alignment horizontal="center" wrapText="1"/>
    </xf>
    <xf numFmtId="4" fontId="1" fillId="0" borderId="7" xfId="2" applyNumberFormat="1" applyBorder="1"/>
    <xf numFmtId="4" fontId="1" fillId="0" borderId="33" xfId="2" applyNumberFormat="1" applyBorder="1"/>
    <xf numFmtId="180" fontId="1" fillId="0" borderId="33" xfId="2" applyNumberFormat="1" applyBorder="1"/>
    <xf numFmtId="0" fontId="7" fillId="0" borderId="13" xfId="2" applyFont="1" applyBorder="1" applyAlignment="1">
      <alignment horizontal="left" vertical="center" wrapText="1"/>
    </xf>
    <xf numFmtId="180" fontId="1" fillId="0" borderId="7" xfId="2" applyNumberFormat="1" applyBorder="1"/>
    <xf numFmtId="49" fontId="1" fillId="0" borderId="7" xfId="2" applyNumberFormat="1" applyBorder="1" applyAlignment="1">
      <alignment horizontal="center" vertical="center" wrapText="1"/>
    </xf>
    <xf numFmtId="49" fontId="1" fillId="0" borderId="13" xfId="2" applyNumberFormat="1" applyFont="1" applyBorder="1" applyAlignment="1">
      <alignment horizontal="center" vertical="center" wrapText="1"/>
    </xf>
    <xf numFmtId="49" fontId="6" fillId="0" borderId="22" xfId="2" applyNumberFormat="1" applyFont="1" applyBorder="1" applyAlignment="1">
      <alignment horizontal="center" vertical="center" wrapText="1"/>
    </xf>
    <xf numFmtId="49" fontId="6" fillId="0" borderId="12" xfId="2" applyNumberFormat="1" applyFont="1" applyBorder="1" applyAlignment="1">
      <alignment horizontal="center" vertical="center" wrapText="1"/>
    </xf>
    <xf numFmtId="4" fontId="6" fillId="0" borderId="22" xfId="2" applyNumberFormat="1" applyFont="1" applyBorder="1"/>
    <xf numFmtId="4" fontId="6" fillId="0" borderId="38" xfId="2" applyNumberFormat="1" applyFont="1" applyBorder="1"/>
    <xf numFmtId="49" fontId="8" fillId="0" borderId="22" xfId="2" applyNumberFormat="1" applyFont="1" applyBorder="1" applyAlignment="1">
      <alignment horizontal="center" vertical="center" wrapText="1"/>
    </xf>
    <xf numFmtId="49" fontId="8" fillId="0" borderId="38" xfId="2" applyNumberFormat="1" applyFont="1" applyBorder="1" applyAlignment="1">
      <alignment horizontal="center" vertical="center" wrapText="1"/>
    </xf>
    <xf numFmtId="4" fontId="8" fillId="0" borderId="22" xfId="2" applyNumberFormat="1" applyFont="1" applyBorder="1"/>
    <xf numFmtId="4" fontId="8" fillId="0" borderId="38" xfId="2" applyNumberFormat="1" applyFont="1" applyBorder="1"/>
    <xf numFmtId="49" fontId="17" fillId="0" borderId="7" xfId="2" applyNumberFormat="1" applyFont="1" applyBorder="1" applyAlignment="1">
      <alignment horizontal="center" vertical="center" wrapText="1"/>
    </xf>
    <xf numFmtId="49" fontId="17" fillId="0" borderId="33" xfId="2" applyNumberFormat="1" applyFont="1" applyBorder="1" applyAlignment="1">
      <alignment horizontal="center" vertical="center" wrapText="1"/>
    </xf>
    <xf numFmtId="4" fontId="7" fillId="0" borderId="7" xfId="2" applyNumberFormat="1" applyFont="1" applyBorder="1" applyAlignment="1">
      <alignment horizontal="right" vertical="center" wrapText="1"/>
    </xf>
    <xf numFmtId="4" fontId="7" fillId="0" borderId="33" xfId="2" applyNumberFormat="1" applyFont="1" applyBorder="1" applyAlignment="1">
      <alignment horizontal="right" vertical="center" wrapText="1"/>
    </xf>
    <xf numFmtId="180" fontId="1" fillId="0" borderId="33" xfId="2" applyNumberFormat="1" applyFont="1" applyBorder="1"/>
    <xf numFmtId="4" fontId="17" fillId="0" borderId="7" xfId="2" applyNumberFormat="1" applyFont="1" applyBorder="1"/>
    <xf numFmtId="4" fontId="17" fillId="0" borderId="33" xfId="2" applyNumberFormat="1" applyFont="1" applyBorder="1"/>
    <xf numFmtId="180" fontId="17" fillId="0" borderId="33" xfId="2" applyNumberFormat="1" applyFont="1" applyBorder="1"/>
    <xf numFmtId="0" fontId="7" fillId="0" borderId="7" xfId="2" applyFont="1" applyBorder="1" applyAlignment="1">
      <alignment vertical="center" wrapText="1"/>
    </xf>
    <xf numFmtId="49" fontId="1" fillId="0" borderId="33" xfId="2" applyNumberFormat="1" applyFont="1" applyBorder="1" applyAlignment="1">
      <alignment horizontal="center" vertical="center" wrapText="1"/>
    </xf>
    <xf numFmtId="0" fontId="7" fillId="0" borderId="5" xfId="2" applyFont="1" applyBorder="1" applyAlignment="1">
      <alignment vertical="center" wrapText="1"/>
    </xf>
    <xf numFmtId="0" fontId="7" fillId="0" borderId="13" xfId="2" applyFont="1" applyBorder="1" applyAlignment="1">
      <alignment vertical="center" wrapText="1"/>
    </xf>
    <xf numFmtId="0" fontId="2" fillId="0" borderId="33" xfId="2" applyFont="1" applyBorder="1" applyAlignment="1">
      <alignment vertical="center" wrapText="1"/>
    </xf>
    <xf numFmtId="180" fontId="1" fillId="0" borderId="29" xfId="2" applyNumberFormat="1" applyBorder="1"/>
    <xf numFmtId="4" fontId="6" fillId="0" borderId="16" xfId="2" applyNumberFormat="1" applyFont="1" applyBorder="1"/>
    <xf numFmtId="180" fontId="6" fillId="0" borderId="12" xfId="2" applyNumberFormat="1" applyFont="1" applyBorder="1"/>
    <xf numFmtId="180" fontId="6" fillId="0" borderId="22" xfId="2" applyNumberFormat="1" applyFont="1" applyBorder="1"/>
    <xf numFmtId="49" fontId="6" fillId="0" borderId="23" xfId="2" applyNumberFormat="1" applyFont="1" applyBorder="1" applyAlignment="1">
      <alignment horizontal="center" vertical="center" wrapText="1"/>
    </xf>
    <xf numFmtId="49" fontId="6" fillId="0" borderId="20" xfId="2" applyNumberFormat="1" applyFont="1" applyBorder="1" applyAlignment="1">
      <alignment horizontal="center" vertical="center" wrapText="1"/>
    </xf>
    <xf numFmtId="4" fontId="6" fillId="0" borderId="23" xfId="2" applyNumberFormat="1" applyFont="1" applyBorder="1"/>
    <xf numFmtId="0" fontId="7" fillId="0" borderId="14" xfId="2" applyFont="1" applyBorder="1" applyAlignment="1">
      <alignment vertical="center" wrapText="1"/>
    </xf>
    <xf numFmtId="49" fontId="1" fillId="0" borderId="29" xfId="2" applyNumberFormat="1" applyBorder="1" applyAlignment="1">
      <alignment horizontal="center" vertical="center" wrapText="1"/>
    </xf>
    <xf numFmtId="49" fontId="1" fillId="0" borderId="10" xfId="2" applyNumberFormat="1" applyFont="1" applyBorder="1" applyAlignment="1">
      <alignment horizontal="center" vertical="center" wrapText="1"/>
    </xf>
    <xf numFmtId="4" fontId="1" fillId="0" borderId="29" xfId="2" applyNumberFormat="1" applyBorder="1"/>
    <xf numFmtId="4" fontId="1" fillId="0" borderId="10" xfId="2" applyNumberFormat="1" applyBorder="1"/>
    <xf numFmtId="0" fontId="1" fillId="0" borderId="3" xfId="2" applyBorder="1" applyAlignment="1">
      <alignment horizontal="right" vertical="center" wrapText="1"/>
    </xf>
    <xf numFmtId="49" fontId="6" fillId="0" borderId="38" xfId="2" applyNumberFormat="1" applyFont="1" applyBorder="1" applyAlignment="1">
      <alignment horizontal="center" vertical="center" wrapText="1"/>
    </xf>
    <xf numFmtId="180" fontId="8" fillId="0" borderId="18" xfId="2" applyNumberFormat="1" applyFont="1" applyBorder="1"/>
    <xf numFmtId="180" fontId="1" fillId="0" borderId="39" xfId="2" applyNumberFormat="1" applyBorder="1"/>
    <xf numFmtId="0" fontId="7" fillId="0" borderId="33" xfId="2" applyFont="1" applyBorder="1" applyAlignment="1">
      <alignment vertical="center" wrapText="1"/>
    </xf>
    <xf numFmtId="0" fontId="8" fillId="0" borderId="0" xfId="2" applyFont="1" applyBorder="1"/>
    <xf numFmtId="180" fontId="1" fillId="0" borderId="7" xfId="2" applyNumberFormat="1" applyFont="1" applyBorder="1"/>
    <xf numFmtId="180" fontId="17" fillId="0" borderId="7" xfId="2" applyNumberFormat="1" applyFont="1" applyBorder="1"/>
    <xf numFmtId="180" fontId="1" fillId="0" borderId="40" xfId="2" applyNumberFormat="1" applyBorder="1"/>
    <xf numFmtId="0" fontId="2" fillId="0" borderId="33" xfId="2" applyFont="1" applyBorder="1" applyAlignment="1">
      <alignment horizontal="left" vertical="center" wrapText="1"/>
    </xf>
    <xf numFmtId="49" fontId="1" fillId="0" borderId="29" xfId="2" applyNumberFormat="1" applyFont="1" applyBorder="1" applyAlignment="1">
      <alignment horizontal="center" vertical="center" wrapText="1"/>
    </xf>
    <xf numFmtId="4" fontId="1" fillId="0" borderId="29" xfId="2" applyNumberFormat="1" applyBorder="1" applyAlignment="1">
      <alignment horizontal="right"/>
    </xf>
    <xf numFmtId="180" fontId="1" fillId="0" borderId="10" xfId="2" applyNumberFormat="1" applyBorder="1"/>
    <xf numFmtId="0" fontId="5" fillId="0" borderId="0" xfId="2" applyFont="1"/>
    <xf numFmtId="49" fontId="5" fillId="0" borderId="0" xfId="2" applyNumberFormat="1" applyFont="1"/>
    <xf numFmtId="0" fontId="16" fillId="0" borderId="0" xfId="1" applyNumberFormat="1" applyFont="1" applyFill="1" applyAlignment="1" applyProtection="1">
      <protection hidden="1"/>
    </xf>
    <xf numFmtId="0" fontId="18" fillId="0" borderId="7" xfId="1" applyNumberFormat="1" applyFont="1" applyFill="1" applyBorder="1" applyAlignment="1" applyProtection="1">
      <alignment horizontal="left" wrapText="1"/>
      <protection hidden="1"/>
    </xf>
    <xf numFmtId="0" fontId="16" fillId="0" borderId="7" xfId="1" applyNumberFormat="1" applyFont="1" applyFill="1" applyBorder="1" applyAlignment="1" applyProtection="1">
      <alignment horizontal="left" wrapText="1"/>
      <protection hidden="1"/>
    </xf>
    <xf numFmtId="0" fontId="13" fillId="0" borderId="35" xfId="1" applyNumberFormat="1" applyFont="1" applyFill="1" applyBorder="1" applyAlignment="1" applyProtection="1">
      <protection hidden="1"/>
    </xf>
    <xf numFmtId="0" fontId="14" fillId="0" borderId="35" xfId="1" applyNumberFormat="1" applyFont="1" applyFill="1" applyBorder="1" applyAlignment="1" applyProtection="1">
      <alignment vertical="center" wrapText="1"/>
      <protection hidden="1"/>
    </xf>
    <xf numFmtId="205" fontId="21" fillId="0" borderId="23" xfId="1" applyNumberFormat="1" applyFont="1" applyFill="1" applyBorder="1" applyAlignment="1" applyProtection="1">
      <alignment horizontal="left" wrapText="1"/>
      <protection hidden="1"/>
    </xf>
    <xf numFmtId="0" fontId="23" fillId="0" borderId="29" xfId="1" applyNumberFormat="1" applyFont="1" applyFill="1" applyBorder="1" applyAlignment="1" applyProtection="1">
      <alignment horizontal="left"/>
      <protection hidden="1"/>
    </xf>
    <xf numFmtId="0" fontId="7" fillId="0" borderId="17" xfId="2" applyFont="1" applyBorder="1" applyAlignment="1">
      <alignment vertical="center" wrapText="1"/>
    </xf>
    <xf numFmtId="180" fontId="1" fillId="0" borderId="4" xfId="2" applyNumberFormat="1" applyBorder="1"/>
    <xf numFmtId="0" fontId="14" fillId="0" borderId="0" xfId="1" applyNumberFormat="1" applyFont="1" applyFill="1" applyAlignment="1" applyProtection="1">
      <alignment horizontal="center"/>
      <protection hidden="1"/>
    </xf>
    <xf numFmtId="0" fontId="11" fillId="0" borderId="1" xfId="1" applyNumberFormat="1" applyFont="1" applyFill="1" applyBorder="1" applyAlignment="1" applyProtection="1">
      <alignment horizontal="center"/>
      <protection hidden="1"/>
    </xf>
    <xf numFmtId="0" fontId="16" fillId="0" borderId="0" xfId="1" applyNumberFormat="1" applyFont="1" applyFill="1" applyAlignment="1" applyProtection="1">
      <alignment horizontal="center"/>
      <protection hidden="1"/>
    </xf>
    <xf numFmtId="0" fontId="15" fillId="0" borderId="0" xfId="1" applyNumberFormat="1" applyFont="1" applyFill="1" applyAlignment="1" applyProtection="1">
      <alignment horizontal="center"/>
      <protection hidden="1"/>
    </xf>
    <xf numFmtId="0" fontId="6" fillId="0" borderId="0" xfId="1" applyNumberFormat="1" applyFont="1" applyFill="1" applyAlignment="1" applyProtection="1">
      <alignment horizontal="center"/>
      <protection hidden="1"/>
    </xf>
    <xf numFmtId="204" fontId="14" fillId="0" borderId="7" xfId="1" applyNumberFormat="1" applyFont="1" applyFill="1" applyBorder="1" applyAlignment="1" applyProtection="1">
      <alignment horizontal="right"/>
      <protection hidden="1"/>
    </xf>
    <xf numFmtId="204" fontId="14" fillId="0" borderId="22" xfId="1" applyNumberFormat="1" applyFont="1" applyFill="1" applyBorder="1" applyAlignment="1" applyProtection="1">
      <alignment horizontal="right"/>
      <protection hidden="1"/>
    </xf>
    <xf numFmtId="0" fontId="14" fillId="0" borderId="24" xfId="1" applyNumberFormat="1" applyFont="1" applyFill="1" applyBorder="1" applyAlignment="1" applyProtection="1">
      <alignment horizontal="center" vertical="center"/>
      <protection hidden="1"/>
    </xf>
    <xf numFmtId="0" fontId="13" fillId="0" borderId="0" xfId="1" applyNumberFormat="1" applyFont="1" applyFill="1" applyAlignment="1" applyProtection="1">
      <alignment horizontal="right"/>
      <protection hidden="1"/>
    </xf>
    <xf numFmtId="204" fontId="14" fillId="0" borderId="29" xfId="1" applyNumberFormat="1" applyFont="1" applyFill="1" applyBorder="1" applyAlignment="1" applyProtection="1">
      <alignment horizontal="right"/>
      <protection hidden="1"/>
    </xf>
    <xf numFmtId="0" fontId="5" fillId="0" borderId="0" xfId="2" applyFont="1" applyAlignment="1">
      <alignment horizontal="right"/>
    </xf>
    <xf numFmtId="0" fontId="14" fillId="0" borderId="34" xfId="1" applyNumberFormat="1" applyFont="1" applyFill="1" applyBorder="1" applyAlignment="1" applyProtection="1">
      <alignment horizontal="center" vertical="center"/>
      <protection hidden="1"/>
    </xf>
    <xf numFmtId="0" fontId="14" fillId="0" borderId="41" xfId="1" applyNumberFormat="1" applyFont="1" applyFill="1" applyBorder="1" applyAlignment="1" applyProtection="1">
      <alignment horizontal="center" vertical="center"/>
      <protection hidden="1"/>
    </xf>
    <xf numFmtId="0" fontId="9" fillId="0" borderId="42" xfId="3" applyFont="1" applyBorder="1" applyAlignment="1">
      <alignment horizontal="center" vertical="center" wrapText="1"/>
    </xf>
    <xf numFmtId="0" fontId="10" fillId="0" borderId="43" xfId="0" applyFont="1" applyBorder="1" applyAlignment="1"/>
    <xf numFmtId="0" fontId="10" fillId="0" borderId="44" xfId="0" applyFont="1" applyBorder="1" applyAlignment="1"/>
    <xf numFmtId="0" fontId="3" fillId="0" borderId="3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32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49" fontId="3" fillId="0" borderId="3" xfId="2" applyNumberFormat="1" applyFont="1" applyBorder="1" applyAlignment="1">
      <alignment horizontal="center" vertical="center" textRotation="90" wrapText="1"/>
    </xf>
    <xf numFmtId="49" fontId="3" fillId="0" borderId="5" xfId="2" applyNumberFormat="1" applyFont="1" applyBorder="1" applyAlignment="1">
      <alignment horizontal="center" vertical="center" textRotation="90" wrapText="1"/>
    </xf>
    <xf numFmtId="49" fontId="3" fillId="0" borderId="4" xfId="2" applyNumberFormat="1" applyFont="1" applyBorder="1" applyAlignment="1">
      <alignment horizontal="center" vertical="center" textRotation="90" wrapText="1"/>
    </xf>
  </cellXfs>
  <cellStyles count="4">
    <cellStyle name="Обычный" xfId="0" builtinId="0"/>
    <cellStyle name="Обычный_tmp" xfId="1"/>
    <cellStyle name="Обычный_Прил№5 (вед.2006)2007 3" xfId="2"/>
    <cellStyle name="Обычный_приложение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6"/>
  <sheetViews>
    <sheetView view="pageBreakPreview" zoomScaleNormal="100" workbookViewId="0">
      <selection activeCell="C13" sqref="C13"/>
    </sheetView>
  </sheetViews>
  <sheetFormatPr defaultRowHeight="12.75"/>
  <cols>
    <col min="1" max="1" width="18.85546875" style="15" customWidth="1"/>
    <col min="2" max="2" width="35" style="15" customWidth="1"/>
    <col min="3" max="3" width="12.7109375" style="15" customWidth="1"/>
    <col min="4" max="4" width="11.42578125" style="15" customWidth="1"/>
    <col min="5" max="5" width="12.140625" style="15" customWidth="1"/>
    <col min="6" max="6" width="10" style="15" customWidth="1"/>
    <col min="7" max="7" width="10.7109375" style="15" customWidth="1"/>
    <col min="8" max="9" width="0" style="15" hidden="1" customWidth="1"/>
    <col min="10" max="10" width="2" style="15" hidden="1" customWidth="1"/>
    <col min="11" max="11" width="10.5703125" style="15" customWidth="1"/>
    <col min="12" max="232" width="9.140625" style="15" customWidth="1"/>
    <col min="233" max="16384" width="9.140625" style="15"/>
  </cols>
  <sheetData>
    <row r="1" spans="1:14" ht="15.75" customHeight="1">
      <c r="A1" s="250" t="s">
        <v>125</v>
      </c>
      <c r="B1" s="250"/>
      <c r="C1" s="250"/>
      <c r="D1" s="250"/>
      <c r="E1" s="250"/>
      <c r="F1" s="250"/>
      <c r="G1" s="250"/>
      <c r="H1" s="14"/>
      <c r="I1" s="14"/>
      <c r="J1" s="14"/>
      <c r="K1" s="14"/>
    </row>
    <row r="2" spans="1:14" ht="11.25" customHeight="1">
      <c r="A2" s="252" t="s">
        <v>122</v>
      </c>
      <c r="B2" s="252"/>
      <c r="C2" s="252"/>
      <c r="D2" s="252"/>
      <c r="E2" s="252"/>
      <c r="F2" s="252"/>
      <c r="G2" s="252"/>
      <c r="H2" s="252"/>
      <c r="I2" s="252"/>
      <c r="J2" s="14"/>
      <c r="K2" s="14"/>
    </row>
    <row r="3" spans="1:14" ht="12.75" customHeight="1">
      <c r="A3" s="252" t="s">
        <v>123</v>
      </c>
      <c r="B3" s="252"/>
      <c r="C3" s="252"/>
      <c r="D3" s="252"/>
      <c r="E3" s="252"/>
      <c r="F3" s="252"/>
      <c r="G3" s="252"/>
      <c r="H3" s="252"/>
      <c r="I3" s="252"/>
      <c r="J3" s="233"/>
      <c r="K3" s="233"/>
    </row>
    <row r="4" spans="1:14" ht="12.75" customHeight="1">
      <c r="A4" s="252" t="s">
        <v>154</v>
      </c>
      <c r="B4" s="252"/>
      <c r="C4" s="252"/>
      <c r="D4" s="252"/>
      <c r="E4" s="252"/>
      <c r="F4" s="252"/>
      <c r="G4" s="252"/>
      <c r="H4" s="252"/>
      <c r="I4" s="252"/>
      <c r="J4" s="13"/>
      <c r="K4" s="13"/>
    </row>
    <row r="5" spans="1:14" ht="12.75" customHeight="1">
      <c r="A5" s="252" t="s">
        <v>124</v>
      </c>
      <c r="B5" s="252"/>
      <c r="C5" s="252"/>
      <c r="D5" s="252"/>
      <c r="E5" s="252"/>
      <c r="F5" s="252"/>
      <c r="G5" s="252"/>
      <c r="H5" s="252"/>
      <c r="I5" s="252"/>
      <c r="J5" s="46"/>
      <c r="K5" s="47"/>
    </row>
    <row r="6" spans="1:14" ht="12.75" customHeight="1">
      <c r="A6" s="252" t="s">
        <v>137</v>
      </c>
      <c r="B6" s="252"/>
      <c r="C6" s="252"/>
      <c r="D6" s="252"/>
      <c r="E6" s="252"/>
      <c r="F6" s="252"/>
      <c r="G6" s="252"/>
      <c r="H6" s="252"/>
      <c r="I6" s="252"/>
      <c r="J6" s="46"/>
      <c r="K6" s="47"/>
    </row>
    <row r="7" spans="1:14" ht="7.5" customHeight="1">
      <c r="A7" s="242"/>
      <c r="B7" s="242"/>
      <c r="C7" s="242"/>
      <c r="D7" s="242"/>
      <c r="E7" s="242"/>
      <c r="F7" s="242"/>
      <c r="G7" s="242"/>
      <c r="H7" s="14"/>
      <c r="I7" s="14"/>
      <c r="J7" s="14"/>
      <c r="K7" s="16"/>
    </row>
    <row r="8" spans="1:14" ht="12.75" customHeight="1">
      <c r="A8" s="244" t="s">
        <v>116</v>
      </c>
      <c r="B8" s="244"/>
      <c r="C8" s="244"/>
      <c r="D8" s="244"/>
      <c r="E8" s="244"/>
      <c r="F8" s="244"/>
      <c r="G8" s="244"/>
      <c r="H8" s="19"/>
      <c r="I8" s="19"/>
      <c r="J8" s="14"/>
      <c r="K8" s="14"/>
    </row>
    <row r="9" spans="1:14" ht="12.75" customHeight="1">
      <c r="A9" s="245" t="s">
        <v>117</v>
      </c>
      <c r="B9" s="245"/>
      <c r="C9" s="245"/>
      <c r="D9" s="245"/>
      <c r="E9" s="245"/>
      <c r="F9" s="245"/>
      <c r="G9" s="245"/>
      <c r="H9" s="19"/>
      <c r="I9" s="19"/>
      <c r="J9" s="14"/>
      <c r="K9" s="14"/>
      <c r="N9" s="35"/>
    </row>
    <row r="10" spans="1:14" ht="12.75" customHeight="1">
      <c r="A10" s="246" t="s">
        <v>138</v>
      </c>
      <c r="B10" s="246"/>
      <c r="C10" s="246"/>
      <c r="D10" s="246"/>
      <c r="E10" s="246"/>
      <c r="F10" s="246"/>
      <c r="G10" s="246"/>
      <c r="H10" s="19"/>
      <c r="I10" s="19"/>
      <c r="J10" s="18"/>
      <c r="K10" s="18"/>
    </row>
    <row r="11" spans="1:14" ht="11.25" customHeight="1" thickBot="1">
      <c r="A11" s="243"/>
      <c r="B11" s="243"/>
      <c r="C11" s="243"/>
      <c r="D11" s="243"/>
      <c r="E11" s="243"/>
      <c r="F11" s="243"/>
      <c r="G11" s="243"/>
      <c r="H11" s="36"/>
      <c r="I11" s="36"/>
      <c r="J11" s="36"/>
      <c r="K11" s="36"/>
    </row>
    <row r="12" spans="1:14" ht="15.75" customHeight="1" thickBot="1">
      <c r="A12" s="20" t="s">
        <v>25</v>
      </c>
      <c r="B12" s="21" t="s">
        <v>26</v>
      </c>
      <c r="C12" s="253" t="s">
        <v>27</v>
      </c>
      <c r="D12" s="254"/>
      <c r="E12" s="20" t="s">
        <v>28</v>
      </c>
      <c r="F12" s="249" t="s">
        <v>29</v>
      </c>
      <c r="G12" s="249"/>
      <c r="H12" s="249"/>
      <c r="I12" s="249"/>
      <c r="J12" s="53"/>
      <c r="K12" s="236"/>
    </row>
    <row r="13" spans="1:14" ht="20.25" customHeight="1" thickBot="1">
      <c r="A13" s="22"/>
      <c r="B13" s="23"/>
      <c r="C13" s="23" t="s">
        <v>30</v>
      </c>
      <c r="D13" s="24" t="s">
        <v>139</v>
      </c>
      <c r="E13" s="48">
        <v>42552</v>
      </c>
      <c r="F13" s="25" t="s">
        <v>31</v>
      </c>
      <c r="G13" s="25" t="s">
        <v>140</v>
      </c>
      <c r="H13" s="26" t="s">
        <v>33</v>
      </c>
      <c r="I13" s="26" t="s">
        <v>32</v>
      </c>
      <c r="J13" s="54"/>
      <c r="K13" s="237"/>
    </row>
    <row r="14" spans="1:14" ht="15" customHeight="1">
      <c r="A14" s="37" t="s">
        <v>82</v>
      </c>
      <c r="B14" s="168" t="s">
        <v>34</v>
      </c>
      <c r="C14" s="70">
        <f>C15+C21+C24+C30+C32+C38</f>
        <v>16430943</v>
      </c>
      <c r="D14" s="71">
        <f>D15+D21+D24+D30+D32+D34+D38+D41</f>
        <v>9626183</v>
      </c>
      <c r="E14" s="70">
        <f>E15+E21+E24+E30+E32+E34+E38+E41</f>
        <v>3444543.8299999996</v>
      </c>
      <c r="F14" s="62">
        <f>SUM(E14/C14)*100</f>
        <v>20.963762274630248</v>
      </c>
      <c r="G14" s="56">
        <f>SUM(E14/D14)*100</f>
        <v>35.783070298995973</v>
      </c>
      <c r="H14" s="248"/>
      <c r="I14" s="248"/>
      <c r="J14" s="248"/>
      <c r="K14" s="51" t="s">
        <v>35</v>
      </c>
    </row>
    <row r="15" spans="1:14" ht="15" customHeight="1">
      <c r="A15" s="38" t="s">
        <v>83</v>
      </c>
      <c r="B15" s="27" t="s">
        <v>36</v>
      </c>
      <c r="C15" s="72">
        <f>C16</f>
        <v>3906600</v>
      </c>
      <c r="D15" s="73">
        <f>D16</f>
        <v>1953300</v>
      </c>
      <c r="E15" s="74">
        <f>E16</f>
        <v>1191444.54</v>
      </c>
      <c r="F15" s="63">
        <f>SUM(E15/C15)*100</f>
        <v>30.498247581016741</v>
      </c>
      <c r="G15" s="57">
        <f>SUM(E15/D15)*100</f>
        <v>60.996495162033483</v>
      </c>
      <c r="H15" s="247"/>
      <c r="I15" s="247"/>
      <c r="J15" s="247"/>
      <c r="K15" s="51" t="s">
        <v>35</v>
      </c>
    </row>
    <row r="16" spans="1:14" ht="15" customHeight="1">
      <c r="A16" s="38" t="s">
        <v>84</v>
      </c>
      <c r="B16" s="27" t="s">
        <v>37</v>
      </c>
      <c r="C16" s="75">
        <f>C17+C18+C19+C20</f>
        <v>3906600</v>
      </c>
      <c r="D16" s="76">
        <f>D17+D18+D19+D20</f>
        <v>1953300</v>
      </c>
      <c r="E16" s="75">
        <f>E17+E18+E19+E20</f>
        <v>1191444.54</v>
      </c>
      <c r="F16" s="64">
        <f>SUM(E16/C16)*100</f>
        <v>30.498247581016741</v>
      </c>
      <c r="G16" s="58">
        <f>SUM(E16/D16)*100</f>
        <v>60.996495162033483</v>
      </c>
      <c r="H16" s="247"/>
      <c r="I16" s="247"/>
      <c r="J16" s="247"/>
      <c r="K16" s="51" t="s">
        <v>35</v>
      </c>
    </row>
    <row r="17" spans="1:11" ht="14.25" customHeight="1">
      <c r="A17" s="38" t="s">
        <v>85</v>
      </c>
      <c r="B17" s="27" t="s">
        <v>80</v>
      </c>
      <c r="C17" s="77">
        <v>3893000</v>
      </c>
      <c r="D17" s="78">
        <v>1946500</v>
      </c>
      <c r="E17" s="77">
        <v>1189195.55</v>
      </c>
      <c r="F17" s="65">
        <f>E17/C17*100</f>
        <v>30.547021577189831</v>
      </c>
      <c r="G17" s="59">
        <f>E17/D17*100</f>
        <v>61.094043154379662</v>
      </c>
      <c r="H17" s="247"/>
      <c r="I17" s="247"/>
      <c r="J17" s="247"/>
      <c r="K17" s="51" t="s">
        <v>35</v>
      </c>
    </row>
    <row r="18" spans="1:11" ht="15" customHeight="1">
      <c r="A18" s="40" t="s">
        <v>81</v>
      </c>
      <c r="B18" s="27" t="s">
        <v>80</v>
      </c>
      <c r="C18" s="77">
        <v>500</v>
      </c>
      <c r="D18" s="78">
        <v>250</v>
      </c>
      <c r="E18" s="77">
        <v>199.06</v>
      </c>
      <c r="F18" s="65">
        <f>E18/C18*100</f>
        <v>39.812000000000005</v>
      </c>
      <c r="G18" s="59">
        <f>E18/D18*100</f>
        <v>79.624000000000009</v>
      </c>
      <c r="H18" s="28"/>
      <c r="I18" s="28"/>
      <c r="J18" s="28"/>
      <c r="K18" s="51"/>
    </row>
    <row r="19" spans="1:11" ht="15.75" customHeight="1">
      <c r="A19" s="38" t="s">
        <v>86</v>
      </c>
      <c r="B19" s="27" t="s">
        <v>37</v>
      </c>
      <c r="C19" s="77">
        <v>12600</v>
      </c>
      <c r="D19" s="78">
        <v>6300</v>
      </c>
      <c r="E19" s="77">
        <v>2049.9299999999998</v>
      </c>
      <c r="F19" s="65">
        <f>E19/C19*100</f>
        <v>16.269285714285715</v>
      </c>
      <c r="G19" s="59">
        <f>E19/D19*100</f>
        <v>32.53857142857143</v>
      </c>
      <c r="H19" s="247"/>
      <c r="I19" s="247"/>
      <c r="J19" s="247"/>
      <c r="K19" s="51" t="s">
        <v>35</v>
      </c>
    </row>
    <row r="20" spans="1:11" ht="15.75" customHeight="1">
      <c r="A20" s="38" t="s">
        <v>87</v>
      </c>
      <c r="B20" s="27" t="s">
        <v>37</v>
      </c>
      <c r="C20" s="77">
        <v>500</v>
      </c>
      <c r="D20" s="78">
        <v>250</v>
      </c>
      <c r="E20" s="77">
        <v>0</v>
      </c>
      <c r="F20" s="65">
        <f>E20/C20*100</f>
        <v>0</v>
      </c>
      <c r="G20" s="59">
        <f>E20/D20*100</f>
        <v>0</v>
      </c>
      <c r="H20" s="28"/>
      <c r="I20" s="28"/>
      <c r="J20" s="28"/>
      <c r="K20" s="51"/>
    </row>
    <row r="21" spans="1:11" ht="15" customHeight="1">
      <c r="A21" s="38" t="s">
        <v>88</v>
      </c>
      <c r="B21" s="27" t="s">
        <v>38</v>
      </c>
      <c r="C21" s="74">
        <f t="shared" ref="C21:E22" si="0">C22</f>
        <v>20000</v>
      </c>
      <c r="D21" s="73">
        <f t="shared" si="0"/>
        <v>10000</v>
      </c>
      <c r="E21" s="74">
        <f t="shared" si="0"/>
        <v>251.7</v>
      </c>
      <c r="F21" s="63">
        <f t="shared" ref="F21:F31" si="1">SUM(E21/C21)*100</f>
        <v>1.2585</v>
      </c>
      <c r="G21" s="57">
        <f t="shared" ref="G21:G31" si="2">SUM(E21/D21)*100</f>
        <v>2.5169999999999999</v>
      </c>
      <c r="H21" s="247"/>
      <c r="I21" s="247"/>
      <c r="J21" s="247"/>
      <c r="K21" s="51" t="s">
        <v>35</v>
      </c>
    </row>
    <row r="22" spans="1:11" ht="15" customHeight="1">
      <c r="A22" s="40" t="s">
        <v>89</v>
      </c>
      <c r="B22" s="27" t="s">
        <v>39</v>
      </c>
      <c r="C22" s="77">
        <f t="shared" si="0"/>
        <v>20000</v>
      </c>
      <c r="D22" s="78">
        <f t="shared" si="0"/>
        <v>10000</v>
      </c>
      <c r="E22" s="77">
        <f t="shared" si="0"/>
        <v>251.7</v>
      </c>
      <c r="F22" s="65">
        <f t="shared" si="1"/>
        <v>1.2585</v>
      </c>
      <c r="G22" s="59">
        <f t="shared" si="2"/>
        <v>2.5169999999999999</v>
      </c>
      <c r="H22" s="247"/>
      <c r="I22" s="247"/>
      <c r="J22" s="247"/>
      <c r="K22" s="51" t="s">
        <v>35</v>
      </c>
    </row>
    <row r="23" spans="1:11" ht="15" customHeight="1">
      <c r="A23" s="38" t="s">
        <v>90</v>
      </c>
      <c r="B23" s="27" t="s">
        <v>39</v>
      </c>
      <c r="C23" s="77">
        <v>20000</v>
      </c>
      <c r="D23" s="78">
        <v>10000</v>
      </c>
      <c r="E23" s="77">
        <v>251.7</v>
      </c>
      <c r="F23" s="65">
        <f t="shared" si="1"/>
        <v>1.2585</v>
      </c>
      <c r="G23" s="59">
        <f t="shared" si="2"/>
        <v>2.5169999999999999</v>
      </c>
      <c r="H23" s="247"/>
      <c r="I23" s="247"/>
      <c r="J23" s="247"/>
      <c r="K23" s="51" t="s">
        <v>35</v>
      </c>
    </row>
    <row r="24" spans="1:11" ht="15" customHeight="1">
      <c r="A24" s="38" t="s">
        <v>91</v>
      </c>
      <c r="B24" s="27" t="s">
        <v>40</v>
      </c>
      <c r="C24" s="74">
        <f>C25+C27</f>
        <v>12276046</v>
      </c>
      <c r="D24" s="73">
        <f>D25+D27</f>
        <v>7484836</v>
      </c>
      <c r="E24" s="74">
        <f>E25+E27</f>
        <v>2238447.19</v>
      </c>
      <c r="F24" s="63">
        <f t="shared" si="1"/>
        <v>18.234268509583622</v>
      </c>
      <c r="G24" s="57">
        <f t="shared" si="2"/>
        <v>29.906429345946922</v>
      </c>
      <c r="H24" s="247"/>
      <c r="I24" s="247"/>
      <c r="J24" s="247"/>
      <c r="K24" s="51" t="s">
        <v>35</v>
      </c>
    </row>
    <row r="25" spans="1:11" ht="14.25" customHeight="1">
      <c r="A25" s="40" t="s">
        <v>92</v>
      </c>
      <c r="B25" s="27" t="s">
        <v>126</v>
      </c>
      <c r="C25" s="77">
        <f>C26</f>
        <v>2850000</v>
      </c>
      <c r="D25" s="78">
        <f>D26</f>
        <v>1500000</v>
      </c>
      <c r="E25" s="77">
        <f>E26</f>
        <v>149053.51999999999</v>
      </c>
      <c r="F25" s="65">
        <f t="shared" si="1"/>
        <v>5.2299480701754382</v>
      </c>
      <c r="G25" s="59">
        <f t="shared" si="2"/>
        <v>9.9369013333333331</v>
      </c>
      <c r="H25" s="247"/>
      <c r="I25" s="247"/>
      <c r="J25" s="247"/>
      <c r="K25" s="51" t="s">
        <v>35</v>
      </c>
    </row>
    <row r="26" spans="1:11" ht="45.75" customHeight="1">
      <c r="A26" s="38" t="s">
        <v>93</v>
      </c>
      <c r="B26" s="27" t="s">
        <v>41</v>
      </c>
      <c r="C26" s="77">
        <v>2850000</v>
      </c>
      <c r="D26" s="78">
        <v>1500000</v>
      </c>
      <c r="E26" s="77">
        <v>149053.51999999999</v>
      </c>
      <c r="F26" s="65">
        <f t="shared" si="1"/>
        <v>5.2299480701754382</v>
      </c>
      <c r="G26" s="59">
        <f t="shared" si="2"/>
        <v>9.9369013333333331</v>
      </c>
      <c r="H26" s="247"/>
      <c r="I26" s="247"/>
      <c r="J26" s="247"/>
      <c r="K26" s="51" t="s">
        <v>35</v>
      </c>
    </row>
    <row r="27" spans="1:11" ht="15" customHeight="1">
      <c r="A27" s="38" t="s">
        <v>94</v>
      </c>
      <c r="B27" s="27" t="s">
        <v>127</v>
      </c>
      <c r="C27" s="77">
        <f>C28+C29</f>
        <v>9426046</v>
      </c>
      <c r="D27" s="78">
        <f>D28+D29</f>
        <v>5984836</v>
      </c>
      <c r="E27" s="77">
        <f>E28+E29</f>
        <v>2089393.67</v>
      </c>
      <c r="F27" s="65">
        <f t="shared" si="1"/>
        <v>22.16617306981103</v>
      </c>
      <c r="G27" s="59">
        <f t="shared" si="2"/>
        <v>34.911460731756058</v>
      </c>
      <c r="H27" s="247"/>
      <c r="I27" s="247"/>
      <c r="J27" s="247"/>
      <c r="K27" s="51" t="s">
        <v>35</v>
      </c>
    </row>
    <row r="28" spans="1:11" ht="69" customHeight="1">
      <c r="A28" s="38" t="s">
        <v>95</v>
      </c>
      <c r="B28" s="27" t="s">
        <v>42</v>
      </c>
      <c r="C28" s="77">
        <v>3350546</v>
      </c>
      <c r="D28" s="78">
        <v>1693482</v>
      </c>
      <c r="E28" s="77">
        <v>1167512.01</v>
      </c>
      <c r="F28" s="65">
        <f t="shared" si="1"/>
        <v>34.845425491845212</v>
      </c>
      <c r="G28" s="59">
        <f t="shared" si="2"/>
        <v>68.94150690707076</v>
      </c>
      <c r="H28" s="247"/>
      <c r="I28" s="247"/>
      <c r="J28" s="247"/>
      <c r="K28" s="51" t="s">
        <v>35</v>
      </c>
    </row>
    <row r="29" spans="1:11" ht="67.5" customHeight="1">
      <c r="A29" s="49" t="s">
        <v>96</v>
      </c>
      <c r="B29" s="27" t="s">
        <v>43</v>
      </c>
      <c r="C29" s="77">
        <v>6075500</v>
      </c>
      <c r="D29" s="78">
        <v>4291354</v>
      </c>
      <c r="E29" s="77">
        <v>921881.66</v>
      </c>
      <c r="F29" s="65">
        <f t="shared" si="1"/>
        <v>15.173757880009875</v>
      </c>
      <c r="G29" s="59">
        <f t="shared" si="2"/>
        <v>21.482302788350719</v>
      </c>
      <c r="H29" s="247"/>
      <c r="I29" s="247"/>
      <c r="J29" s="247"/>
      <c r="K29" s="51" t="s">
        <v>35</v>
      </c>
    </row>
    <row r="30" spans="1:11" ht="18" customHeight="1">
      <c r="A30" s="38" t="s">
        <v>97</v>
      </c>
      <c r="B30" s="27" t="s">
        <v>44</v>
      </c>
      <c r="C30" s="74">
        <f>C31</f>
        <v>99500</v>
      </c>
      <c r="D30" s="73">
        <f>D31</f>
        <v>49750</v>
      </c>
      <c r="E30" s="74">
        <f>E31</f>
        <v>14400</v>
      </c>
      <c r="F30" s="63">
        <f t="shared" si="1"/>
        <v>14.472361809045225</v>
      </c>
      <c r="G30" s="57">
        <f t="shared" si="2"/>
        <v>28.94472361809045</v>
      </c>
      <c r="H30" s="28"/>
      <c r="I30" s="28"/>
      <c r="J30" s="28"/>
      <c r="K30" s="51"/>
    </row>
    <row r="31" spans="1:11" ht="80.25" customHeight="1">
      <c r="A31" s="38" t="s">
        <v>98</v>
      </c>
      <c r="B31" s="27" t="s">
        <v>128</v>
      </c>
      <c r="C31" s="77">
        <v>99500</v>
      </c>
      <c r="D31" s="78">
        <v>49750</v>
      </c>
      <c r="E31" s="77">
        <v>14400</v>
      </c>
      <c r="F31" s="65">
        <f t="shared" si="1"/>
        <v>14.472361809045225</v>
      </c>
      <c r="G31" s="59">
        <f t="shared" si="2"/>
        <v>28.94472361809045</v>
      </c>
      <c r="H31" s="28"/>
      <c r="I31" s="28"/>
      <c r="J31" s="28"/>
      <c r="K31" s="51"/>
    </row>
    <row r="32" spans="1:11" ht="36" customHeight="1">
      <c r="A32" s="38" t="s">
        <v>99</v>
      </c>
      <c r="B32" s="27" t="s">
        <v>129</v>
      </c>
      <c r="C32" s="74">
        <f>C33</f>
        <v>1000</v>
      </c>
      <c r="D32" s="73">
        <f>D33</f>
        <v>500</v>
      </c>
      <c r="E32" s="74">
        <f>E33</f>
        <v>0.4</v>
      </c>
      <c r="F32" s="63">
        <f>F33</f>
        <v>0.04</v>
      </c>
      <c r="G32" s="57">
        <f>G33</f>
        <v>0.08</v>
      </c>
      <c r="H32" s="28"/>
      <c r="I32" s="28"/>
      <c r="J32" s="28"/>
      <c r="K32" s="51"/>
    </row>
    <row r="33" spans="1:12" ht="42" customHeight="1">
      <c r="A33" s="38" t="s">
        <v>100</v>
      </c>
      <c r="B33" s="27" t="s">
        <v>45</v>
      </c>
      <c r="C33" s="77">
        <v>1000</v>
      </c>
      <c r="D33" s="78">
        <v>500</v>
      </c>
      <c r="E33" s="77">
        <v>0.4</v>
      </c>
      <c r="F33" s="65">
        <f>E33/C33*100</f>
        <v>0.04</v>
      </c>
      <c r="G33" s="59">
        <f>E33/D33*100</f>
        <v>0.08</v>
      </c>
      <c r="H33" s="28"/>
      <c r="I33" s="28"/>
      <c r="J33" s="28"/>
      <c r="K33" s="51"/>
    </row>
    <row r="34" spans="1:12" ht="36.75" hidden="1" customHeight="1">
      <c r="A34" s="38" t="s">
        <v>46</v>
      </c>
      <c r="B34" s="27" t="s">
        <v>47</v>
      </c>
      <c r="C34" s="74">
        <f>C35</f>
        <v>0</v>
      </c>
      <c r="D34" s="73">
        <f>D35</f>
        <v>0</v>
      </c>
      <c r="E34" s="74">
        <f>E35</f>
        <v>0</v>
      </c>
      <c r="F34" s="63" t="e">
        <f>F35</f>
        <v>#DIV/0!</v>
      </c>
      <c r="G34" s="57" t="e">
        <f>SUM(E34/D34)*100</f>
        <v>#DIV/0!</v>
      </c>
      <c r="H34" s="247"/>
      <c r="I34" s="247"/>
      <c r="J34" s="247"/>
      <c r="K34" s="51" t="s">
        <v>35</v>
      </c>
    </row>
    <row r="35" spans="1:12" ht="34.5" hidden="1" customHeight="1">
      <c r="A35" s="38" t="s">
        <v>48</v>
      </c>
      <c r="B35" s="27" t="s">
        <v>49</v>
      </c>
      <c r="C35" s="77">
        <f>C3</f>
        <v>0</v>
      </c>
      <c r="D35" s="78">
        <f>D36</f>
        <v>0</v>
      </c>
      <c r="E35" s="77">
        <f>E36</f>
        <v>0</v>
      </c>
      <c r="F35" s="65" t="e">
        <f>SUM(E35/C35)*100</f>
        <v>#DIV/0!</v>
      </c>
      <c r="G35" s="59" t="e">
        <f>SUM(E35/D35)*100</f>
        <v>#DIV/0!</v>
      </c>
      <c r="H35" s="247"/>
      <c r="I35" s="247"/>
      <c r="J35" s="247"/>
      <c r="K35" s="51" t="s">
        <v>35</v>
      </c>
    </row>
    <row r="36" spans="1:12" ht="81" hidden="1" customHeight="1">
      <c r="A36" s="38" t="s">
        <v>50</v>
      </c>
      <c r="B36" s="27" t="s">
        <v>51</v>
      </c>
      <c r="C36" s="77"/>
      <c r="D36" s="78"/>
      <c r="E36" s="77"/>
      <c r="F36" s="65" t="e">
        <f>SUM(E36/C36)*100</f>
        <v>#DIV/0!</v>
      </c>
      <c r="G36" s="59" t="e">
        <f>SUM(E36/D36)*100</f>
        <v>#DIV/0!</v>
      </c>
      <c r="H36" s="247"/>
      <c r="I36" s="247"/>
      <c r="J36" s="247"/>
      <c r="K36" s="51" t="s">
        <v>35</v>
      </c>
    </row>
    <row r="37" spans="1:12" ht="72" hidden="1" customHeight="1">
      <c r="A37" s="40" t="s">
        <v>60</v>
      </c>
      <c r="B37" s="27" t="s">
        <v>61</v>
      </c>
      <c r="C37" s="77">
        <v>0</v>
      </c>
      <c r="D37" s="78">
        <v>0</v>
      </c>
      <c r="E37" s="77">
        <v>0</v>
      </c>
      <c r="F37" s="65">
        <v>0</v>
      </c>
      <c r="G37" s="59">
        <v>0</v>
      </c>
      <c r="H37" s="28"/>
      <c r="I37" s="28"/>
      <c r="J37" s="28"/>
      <c r="K37" s="51"/>
    </row>
    <row r="38" spans="1:12" ht="33" customHeight="1">
      <c r="A38" s="41" t="s">
        <v>101</v>
      </c>
      <c r="B38" s="234" t="s">
        <v>70</v>
      </c>
      <c r="C38" s="74">
        <f>C39+C40</f>
        <v>127797</v>
      </c>
      <c r="D38" s="73">
        <f>D39+D40</f>
        <v>127797</v>
      </c>
      <c r="E38" s="74">
        <f>E39+E40</f>
        <v>0</v>
      </c>
      <c r="F38" s="63">
        <f>E38/C38*100</f>
        <v>0</v>
      </c>
      <c r="G38" s="57">
        <v>0</v>
      </c>
      <c r="H38" s="28"/>
      <c r="I38" s="28"/>
      <c r="J38" s="28"/>
      <c r="K38" s="51"/>
    </row>
    <row r="39" spans="1:12" ht="39.75" customHeight="1">
      <c r="A39" s="43" t="s">
        <v>102</v>
      </c>
      <c r="B39" s="235" t="s">
        <v>71</v>
      </c>
      <c r="C39" s="77">
        <v>100000</v>
      </c>
      <c r="D39" s="78">
        <v>100000</v>
      </c>
      <c r="E39" s="77">
        <v>0</v>
      </c>
      <c r="F39" s="65">
        <f>E39/C39*100</f>
        <v>0</v>
      </c>
      <c r="G39" s="59">
        <v>0</v>
      </c>
      <c r="H39" s="44"/>
      <c r="I39" s="44"/>
      <c r="J39" s="44"/>
      <c r="K39" s="52"/>
      <c r="L39" s="45"/>
    </row>
    <row r="40" spans="1:12" ht="27.75" customHeight="1">
      <c r="A40" s="43" t="s">
        <v>103</v>
      </c>
      <c r="B40" s="235" t="s">
        <v>78</v>
      </c>
      <c r="C40" s="77">
        <v>27797</v>
      </c>
      <c r="D40" s="78">
        <v>27797</v>
      </c>
      <c r="E40" s="77">
        <v>0</v>
      </c>
      <c r="F40" s="65">
        <f>E40/C40*100</f>
        <v>0</v>
      </c>
      <c r="G40" s="59">
        <v>0</v>
      </c>
      <c r="H40" s="44"/>
      <c r="I40" s="44"/>
      <c r="J40" s="44"/>
      <c r="K40" s="52"/>
      <c r="L40" s="45"/>
    </row>
    <row r="41" spans="1:12" ht="34.5" customHeight="1">
      <c r="A41" s="38" t="s">
        <v>135</v>
      </c>
      <c r="B41" s="27" t="s">
        <v>136</v>
      </c>
      <c r="C41" s="74">
        <v>0</v>
      </c>
      <c r="D41" s="73">
        <f>D42</f>
        <v>0</v>
      </c>
      <c r="E41" s="74">
        <v>0</v>
      </c>
      <c r="F41" s="63">
        <v>0</v>
      </c>
      <c r="G41" s="57">
        <v>0</v>
      </c>
      <c r="H41" s="28"/>
      <c r="I41" s="28"/>
      <c r="J41" s="28"/>
      <c r="K41" s="51"/>
    </row>
    <row r="42" spans="1:12" ht="20.25" hidden="1" customHeight="1">
      <c r="A42" s="42" t="s">
        <v>62</v>
      </c>
      <c r="B42" s="235" t="s">
        <v>63</v>
      </c>
      <c r="C42" s="77"/>
      <c r="D42" s="78"/>
      <c r="E42" s="77"/>
      <c r="F42" s="65" t="e">
        <f t="shared" ref="F42:F48" si="3">SUM(E42/C42)*100</f>
        <v>#DIV/0!</v>
      </c>
      <c r="G42" s="59" t="e">
        <f t="shared" ref="G42:G48" si="4">SUM(E42/D42)*100</f>
        <v>#DIV/0!</v>
      </c>
      <c r="H42" s="28"/>
      <c r="I42" s="28"/>
      <c r="J42" s="28"/>
      <c r="K42" s="51"/>
    </row>
    <row r="43" spans="1:12" ht="15" customHeight="1">
      <c r="A43" s="38" t="s">
        <v>104</v>
      </c>
      <c r="B43" s="27" t="s">
        <v>52</v>
      </c>
      <c r="C43" s="74">
        <f>C44</f>
        <v>2179858</v>
      </c>
      <c r="D43" s="73">
        <f>D44</f>
        <v>1120812</v>
      </c>
      <c r="E43" s="74">
        <f>E44</f>
        <v>1062481.49</v>
      </c>
      <c r="F43" s="63">
        <f t="shared" si="3"/>
        <v>48.740857890743342</v>
      </c>
      <c r="G43" s="57">
        <f t="shared" si="4"/>
        <v>94.795691873391789</v>
      </c>
      <c r="H43" s="247"/>
      <c r="I43" s="247"/>
      <c r="J43" s="247"/>
      <c r="K43" s="51" t="s">
        <v>35</v>
      </c>
    </row>
    <row r="44" spans="1:12" ht="32.25" customHeight="1">
      <c r="A44" s="38" t="s">
        <v>105</v>
      </c>
      <c r="B44" s="235" t="s">
        <v>53</v>
      </c>
      <c r="C44" s="77">
        <f>C45+C47+C50</f>
        <v>2179858</v>
      </c>
      <c r="D44" s="78">
        <f>D45+D47+D50</f>
        <v>1120812</v>
      </c>
      <c r="E44" s="77">
        <f>E45+E47+E50</f>
        <v>1062481.49</v>
      </c>
      <c r="F44" s="65">
        <f t="shared" si="3"/>
        <v>48.740857890743342</v>
      </c>
      <c r="G44" s="59">
        <f t="shared" si="4"/>
        <v>94.795691873391789</v>
      </c>
      <c r="H44" s="247"/>
      <c r="I44" s="247"/>
      <c r="J44" s="247"/>
      <c r="K44" s="51" t="s">
        <v>35</v>
      </c>
    </row>
    <row r="45" spans="1:12" ht="27" customHeight="1">
      <c r="A45" s="38" t="s">
        <v>106</v>
      </c>
      <c r="B45" s="27" t="s">
        <v>130</v>
      </c>
      <c r="C45" s="74">
        <f>C46</f>
        <v>1952585</v>
      </c>
      <c r="D45" s="73">
        <f>D46</f>
        <v>976292</v>
      </c>
      <c r="E45" s="74">
        <f>E46</f>
        <v>985900</v>
      </c>
      <c r="F45" s="63">
        <f t="shared" si="3"/>
        <v>50.492040039230048</v>
      </c>
      <c r="G45" s="57">
        <f t="shared" si="4"/>
        <v>100.98413179663461</v>
      </c>
      <c r="H45" s="247"/>
      <c r="I45" s="247"/>
      <c r="J45" s="247"/>
      <c r="K45" s="51" t="s">
        <v>35</v>
      </c>
    </row>
    <row r="46" spans="1:12" ht="21.75" customHeight="1">
      <c r="A46" s="38" t="s">
        <v>107</v>
      </c>
      <c r="B46" s="27" t="s">
        <v>54</v>
      </c>
      <c r="C46" s="77">
        <v>1952585</v>
      </c>
      <c r="D46" s="78">
        <v>976292</v>
      </c>
      <c r="E46" s="77">
        <v>985900</v>
      </c>
      <c r="F46" s="65">
        <f t="shared" si="3"/>
        <v>50.492040039230048</v>
      </c>
      <c r="G46" s="59">
        <f t="shared" si="4"/>
        <v>100.98413179663461</v>
      </c>
      <c r="H46" s="247"/>
      <c r="I46" s="247"/>
      <c r="J46" s="247"/>
      <c r="K46" s="51" t="s">
        <v>35</v>
      </c>
    </row>
    <row r="47" spans="1:12" ht="25.5" customHeight="1">
      <c r="A47" s="38" t="s">
        <v>108</v>
      </c>
      <c r="B47" s="27" t="s">
        <v>131</v>
      </c>
      <c r="C47" s="74">
        <f>C48</f>
        <v>227273</v>
      </c>
      <c r="D47" s="73">
        <f>D48</f>
        <v>144520</v>
      </c>
      <c r="E47" s="74">
        <f>E48</f>
        <v>76581.490000000005</v>
      </c>
      <c r="F47" s="63">
        <f t="shared" si="3"/>
        <v>33.695815165021806</v>
      </c>
      <c r="G47" s="57">
        <f t="shared" si="4"/>
        <v>52.990236645446998</v>
      </c>
      <c r="H47" s="247"/>
      <c r="I47" s="247"/>
      <c r="J47" s="247"/>
      <c r="K47" s="51" t="s">
        <v>35</v>
      </c>
    </row>
    <row r="48" spans="1:12" ht="47.25" customHeight="1">
      <c r="A48" s="38" t="s">
        <v>109</v>
      </c>
      <c r="B48" s="27" t="s">
        <v>55</v>
      </c>
      <c r="C48" s="77">
        <v>227273</v>
      </c>
      <c r="D48" s="78">
        <v>144520</v>
      </c>
      <c r="E48" s="77">
        <v>76581.490000000005</v>
      </c>
      <c r="F48" s="65">
        <f t="shared" si="3"/>
        <v>33.695815165021806</v>
      </c>
      <c r="G48" s="59">
        <f t="shared" si="4"/>
        <v>52.990236645446998</v>
      </c>
      <c r="H48" s="247"/>
      <c r="I48" s="247"/>
      <c r="J48" s="247"/>
      <c r="K48" s="51" t="s">
        <v>35</v>
      </c>
    </row>
    <row r="49" spans="1:13" ht="3" hidden="1" customHeight="1">
      <c r="A49" s="38" t="s">
        <v>56</v>
      </c>
      <c r="B49" s="27" t="s">
        <v>57</v>
      </c>
      <c r="C49" s="74">
        <v>0</v>
      </c>
      <c r="D49" s="73">
        <v>0</v>
      </c>
      <c r="E49" s="74">
        <v>0</v>
      </c>
      <c r="F49" s="63">
        <v>0</v>
      </c>
      <c r="G49" s="57">
        <v>0</v>
      </c>
      <c r="H49" s="247"/>
      <c r="I49" s="247"/>
      <c r="J49" s="247"/>
      <c r="K49" s="51" t="s">
        <v>35</v>
      </c>
    </row>
    <row r="50" spans="1:13" ht="15" customHeight="1">
      <c r="A50" s="38" t="s">
        <v>110</v>
      </c>
      <c r="B50" s="27" t="s">
        <v>132</v>
      </c>
      <c r="C50" s="74">
        <f>C51</f>
        <v>0</v>
      </c>
      <c r="D50" s="73">
        <f>D51</f>
        <v>0</v>
      </c>
      <c r="E50" s="74">
        <f>E51</f>
        <v>0</v>
      </c>
      <c r="F50" s="63">
        <f>F51</f>
        <v>0</v>
      </c>
      <c r="G50" s="57">
        <f>G51</f>
        <v>0</v>
      </c>
      <c r="H50" s="247"/>
      <c r="I50" s="247"/>
      <c r="J50" s="247"/>
      <c r="K50" s="51" t="s">
        <v>35</v>
      </c>
    </row>
    <row r="51" spans="1:13" ht="72" customHeight="1" thickBot="1">
      <c r="A51" s="39" t="s">
        <v>111</v>
      </c>
      <c r="B51" s="167" t="s">
        <v>58</v>
      </c>
      <c r="C51" s="79">
        <v>0</v>
      </c>
      <c r="D51" s="80">
        <v>0</v>
      </c>
      <c r="E51" s="79">
        <v>0</v>
      </c>
      <c r="F51" s="65">
        <v>0</v>
      </c>
      <c r="G51" s="59">
        <v>0</v>
      </c>
      <c r="H51" s="251"/>
      <c r="I51" s="251"/>
      <c r="J51" s="251"/>
      <c r="K51" s="51" t="s">
        <v>35</v>
      </c>
      <c r="M51" s="15" t="s">
        <v>59</v>
      </c>
    </row>
    <row r="52" spans="1:13" ht="409.6" hidden="1" customHeight="1">
      <c r="A52" s="68" t="s">
        <v>35</v>
      </c>
      <c r="B52" s="238" t="s">
        <v>35</v>
      </c>
      <c r="C52" s="81">
        <v>5268.3860000000004</v>
      </c>
      <c r="D52" s="83">
        <v>3989.4879999999998</v>
      </c>
      <c r="E52" s="82">
        <v>4393.5353100000002</v>
      </c>
      <c r="F52" s="66">
        <f>SUM(E52/C52)*100</f>
        <v>83.394331964286593</v>
      </c>
      <c r="G52" s="60">
        <f>SUM(E52/D52)*100</f>
        <v>110.12779860473326</v>
      </c>
      <c r="H52" s="29"/>
      <c r="I52" s="30"/>
      <c r="J52" s="54"/>
      <c r="K52" s="13" t="s">
        <v>35</v>
      </c>
    </row>
    <row r="53" spans="1:13" ht="15" customHeight="1" thickBot="1">
      <c r="A53" s="69"/>
      <c r="B53" s="239"/>
      <c r="C53" s="84">
        <f>C14+C43</f>
        <v>18610801</v>
      </c>
      <c r="D53" s="86">
        <f>D14+D43</f>
        <v>10746995</v>
      </c>
      <c r="E53" s="85">
        <f>E14+E43</f>
        <v>4507025.3199999994</v>
      </c>
      <c r="F53" s="67">
        <f>SUM(E53/C53)*100</f>
        <v>24.217255990217719</v>
      </c>
      <c r="G53" s="61">
        <f>SUM(E53/D53)*100</f>
        <v>41.937539935581988</v>
      </c>
      <c r="H53" s="31">
        <v>0</v>
      </c>
      <c r="I53" s="32">
        <v>0</v>
      </c>
      <c r="J53" s="55"/>
      <c r="K53" s="17"/>
    </row>
    <row r="54" spans="1:13" ht="11.25" customHeight="1">
      <c r="A54" s="17"/>
      <c r="B54" s="17"/>
      <c r="C54" s="17"/>
      <c r="D54" s="17"/>
      <c r="E54" s="17"/>
      <c r="F54" s="33"/>
      <c r="G54" s="18"/>
      <c r="H54" s="18"/>
      <c r="I54" s="18"/>
      <c r="J54" s="18"/>
      <c r="K54" s="14"/>
    </row>
    <row r="56" spans="1:13">
      <c r="C56" s="34"/>
      <c r="D56" s="34"/>
    </row>
  </sheetData>
  <mergeCells count="39">
    <mergeCell ref="H15:J15"/>
    <mergeCell ref="A2:I2"/>
    <mergeCell ref="A3:I3"/>
    <mergeCell ref="A4:I4"/>
    <mergeCell ref="A5:I5"/>
    <mergeCell ref="H19:J19"/>
    <mergeCell ref="A6:I6"/>
    <mergeCell ref="H16:J16"/>
    <mergeCell ref="H17:J17"/>
    <mergeCell ref="C12:D12"/>
    <mergeCell ref="F12:I12"/>
    <mergeCell ref="A1:G1"/>
    <mergeCell ref="H51:J51"/>
    <mergeCell ref="H48:J48"/>
    <mergeCell ref="H49:J49"/>
    <mergeCell ref="H36:J36"/>
    <mergeCell ref="H46:J46"/>
    <mergeCell ref="H43:J43"/>
    <mergeCell ref="H28:J28"/>
    <mergeCell ref="H47:J47"/>
    <mergeCell ref="H50:J50"/>
    <mergeCell ref="H26:J26"/>
    <mergeCell ref="H25:J25"/>
    <mergeCell ref="H35:J35"/>
    <mergeCell ref="H45:J45"/>
    <mergeCell ref="H44:J44"/>
    <mergeCell ref="H27:J27"/>
    <mergeCell ref="H34:J34"/>
    <mergeCell ref="H29:J29"/>
    <mergeCell ref="A7:G7"/>
    <mergeCell ref="A11:G11"/>
    <mergeCell ref="A8:G8"/>
    <mergeCell ref="A9:G9"/>
    <mergeCell ref="A10:G10"/>
    <mergeCell ref="H24:J24"/>
    <mergeCell ref="H23:J23"/>
    <mergeCell ref="H22:J22"/>
    <mergeCell ref="H21:J21"/>
    <mergeCell ref="H14:J14"/>
  </mergeCells>
  <phoneticPr fontId="12" type="noConversion"/>
  <pageMargins left="1.1811023622047245" right="0.59055118110236227" top="0.59055118110236227" bottom="0.59055118110236227" header="0.59055118110236227" footer="0.51181102362204722"/>
  <pageSetup paperSize="9" scale="75" orientation="portrait" r:id="rId1"/>
  <headerFooter alignWithMargins="0"/>
  <rowBreaks count="1" manualBreakCount="1">
    <brk id="53" max="9" man="1"/>
  </rowBreaks>
  <colBreaks count="1" manualBreakCount="1">
    <brk id="7" max="52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50"/>
  <sheetViews>
    <sheetView tabSelected="1" view="pageBreakPreview" zoomScaleNormal="100" zoomScaleSheetLayoutView="100" workbookViewId="0">
      <selection activeCell="F14" sqref="F14"/>
    </sheetView>
  </sheetViews>
  <sheetFormatPr defaultRowHeight="12.75"/>
  <cols>
    <col min="1" max="1" width="4.42578125" style="1" customWidth="1"/>
    <col min="2" max="2" width="33.42578125" style="1" customWidth="1"/>
    <col min="3" max="3" width="5.7109375" style="2" customWidth="1"/>
    <col min="4" max="4" width="5.5703125" style="2" customWidth="1"/>
    <col min="5" max="5" width="13.7109375" style="1" customWidth="1"/>
    <col min="6" max="6" width="12.42578125" style="1" customWidth="1"/>
    <col min="7" max="7" width="12.7109375" style="1" customWidth="1"/>
    <col min="8" max="8" width="8.42578125" style="1" customWidth="1"/>
    <col min="9" max="9" width="7.85546875" style="1" customWidth="1"/>
    <col min="10" max="16384" width="9.140625" style="1"/>
  </cols>
  <sheetData>
    <row r="1" spans="1:9">
      <c r="A1" s="252" t="s">
        <v>121</v>
      </c>
      <c r="B1" s="252"/>
      <c r="C1" s="252"/>
      <c r="D1" s="252"/>
      <c r="E1" s="252"/>
      <c r="F1" s="252"/>
      <c r="G1" s="252"/>
      <c r="H1" s="252"/>
      <c r="I1" s="252"/>
    </row>
    <row r="2" spans="1:9">
      <c r="A2" s="252" t="s">
        <v>122</v>
      </c>
      <c r="B2" s="252"/>
      <c r="C2" s="252"/>
      <c r="D2" s="252"/>
      <c r="E2" s="252"/>
      <c r="F2" s="252"/>
      <c r="G2" s="252"/>
      <c r="H2" s="252"/>
      <c r="I2" s="252"/>
    </row>
    <row r="3" spans="1:9">
      <c r="A3" s="252" t="s">
        <v>123</v>
      </c>
      <c r="B3" s="252"/>
      <c r="C3" s="252"/>
      <c r="D3" s="252"/>
      <c r="E3" s="252"/>
      <c r="F3" s="252"/>
      <c r="G3" s="252"/>
      <c r="H3" s="252"/>
      <c r="I3" s="252"/>
    </row>
    <row r="4" spans="1:9">
      <c r="A4" s="252" t="s">
        <v>155</v>
      </c>
      <c r="B4" s="252"/>
      <c r="C4" s="252"/>
      <c r="D4" s="252"/>
      <c r="E4" s="252"/>
      <c r="F4" s="252"/>
      <c r="G4" s="252"/>
      <c r="H4" s="252"/>
      <c r="I4" s="252"/>
    </row>
    <row r="5" spans="1:9">
      <c r="A5" s="252" t="s">
        <v>124</v>
      </c>
      <c r="B5" s="252"/>
      <c r="C5" s="252"/>
      <c r="D5" s="252"/>
      <c r="E5" s="252"/>
      <c r="F5" s="252"/>
      <c r="G5" s="252"/>
      <c r="H5" s="252"/>
      <c r="I5" s="252"/>
    </row>
    <row r="6" spans="1:9">
      <c r="A6" s="252" t="s">
        <v>137</v>
      </c>
      <c r="B6" s="252"/>
      <c r="C6" s="252"/>
      <c r="D6" s="252"/>
      <c r="E6" s="252"/>
      <c r="F6" s="252"/>
      <c r="G6" s="252"/>
      <c r="H6" s="252"/>
      <c r="I6" s="252"/>
    </row>
    <row r="7" spans="1:9" ht="13.5" thickBot="1">
      <c r="A7" s="231"/>
      <c r="B7" s="231"/>
      <c r="C7" s="232"/>
      <c r="D7" s="232"/>
      <c r="E7" s="231"/>
      <c r="F7" s="231"/>
      <c r="G7" s="231"/>
      <c r="H7" s="231"/>
      <c r="I7" s="231" t="s">
        <v>112</v>
      </c>
    </row>
    <row r="8" spans="1:9" ht="12.75" customHeight="1" thickBot="1">
      <c r="A8" s="258" t="s">
        <v>0</v>
      </c>
      <c r="B8" s="260" t="s">
        <v>1</v>
      </c>
      <c r="C8" s="262" t="s">
        <v>2</v>
      </c>
      <c r="D8" s="262" t="s">
        <v>3</v>
      </c>
      <c r="E8" s="255" t="s">
        <v>113</v>
      </c>
      <c r="F8" s="256"/>
      <c r="G8" s="256"/>
      <c r="H8" s="256"/>
      <c r="I8" s="257"/>
    </row>
    <row r="9" spans="1:9" ht="75.75" customHeight="1" thickBot="1">
      <c r="A9" s="259"/>
      <c r="B9" s="261"/>
      <c r="C9" s="263"/>
      <c r="D9" s="264"/>
      <c r="E9" s="134" t="s">
        <v>133</v>
      </c>
      <c r="F9" s="140" t="s">
        <v>141</v>
      </c>
      <c r="G9" s="142" t="s">
        <v>142</v>
      </c>
      <c r="H9" s="144" t="s">
        <v>20</v>
      </c>
      <c r="I9" s="142" t="s">
        <v>143</v>
      </c>
    </row>
    <row r="10" spans="1:9" ht="12.75" customHeight="1" thickBot="1">
      <c r="A10" s="87"/>
      <c r="B10" s="100" t="s">
        <v>16</v>
      </c>
      <c r="C10" s="108"/>
      <c r="D10" s="121"/>
      <c r="E10" s="135"/>
      <c r="F10" s="141"/>
      <c r="G10" s="143"/>
      <c r="H10" s="145"/>
      <c r="I10" s="143"/>
    </row>
    <row r="11" spans="1:9" s="9" customFormat="1" ht="14.1" customHeight="1">
      <c r="A11" s="88">
        <v>1</v>
      </c>
      <c r="B11" s="169" t="s">
        <v>4</v>
      </c>
      <c r="C11" s="170" t="s">
        <v>5</v>
      </c>
      <c r="D11" s="171" t="s">
        <v>13</v>
      </c>
      <c r="E11" s="172">
        <f>E12+E13+E15+E16+E17+E14</f>
        <v>8211049</v>
      </c>
      <c r="F11" s="173">
        <f>F12+F13+F15+F16+F17+F14</f>
        <v>4786978</v>
      </c>
      <c r="G11" s="172">
        <f>G12+G13+G15+G16+G17+G14</f>
        <v>2541844.7599999998</v>
      </c>
      <c r="H11" s="174">
        <f>SUM(G11/E11)*100</f>
        <v>30.956394974625042</v>
      </c>
      <c r="I11" s="175">
        <f>SUM(G11/F11)*100</f>
        <v>53.099152743129373</v>
      </c>
    </row>
    <row r="12" spans="1:9" ht="52.5" customHeight="1">
      <c r="A12" s="89"/>
      <c r="B12" s="222" t="s">
        <v>115</v>
      </c>
      <c r="C12" s="176" t="s">
        <v>5</v>
      </c>
      <c r="D12" s="177" t="s">
        <v>23</v>
      </c>
      <c r="E12" s="178">
        <v>660171</v>
      </c>
      <c r="F12" s="179">
        <v>356126</v>
      </c>
      <c r="G12" s="178">
        <v>274132.86</v>
      </c>
      <c r="H12" s="180">
        <f>G12/E12*100</f>
        <v>41.524523191718508</v>
      </c>
      <c r="I12" s="182">
        <f>G12/F12*100</f>
        <v>76.976367914726808</v>
      </c>
    </row>
    <row r="13" spans="1:9" ht="51.75" customHeight="1">
      <c r="A13" s="89"/>
      <c r="B13" s="3" t="s">
        <v>114</v>
      </c>
      <c r="C13" s="109" t="s">
        <v>5</v>
      </c>
      <c r="D13" s="122" t="s">
        <v>23</v>
      </c>
      <c r="E13" s="150">
        <v>6655878</v>
      </c>
      <c r="F13" s="151">
        <v>3810852</v>
      </c>
      <c r="G13" s="150">
        <v>2114966.37</v>
      </c>
      <c r="H13" s="130">
        <f>SUM(G13/E13)*100</f>
        <v>31.7759185189392</v>
      </c>
      <c r="I13" s="136">
        <f>SUM(G13/F13)*100</f>
        <v>55.498517654319826</v>
      </c>
    </row>
    <row r="14" spans="1:9" ht="66" customHeight="1">
      <c r="A14" s="89"/>
      <c r="B14" s="222" t="s">
        <v>118</v>
      </c>
      <c r="C14" s="176" t="s">
        <v>5</v>
      </c>
      <c r="D14" s="177" t="s">
        <v>77</v>
      </c>
      <c r="E14" s="178">
        <v>10000</v>
      </c>
      <c r="F14" s="179">
        <v>5000</v>
      </c>
      <c r="G14" s="178">
        <v>5000</v>
      </c>
      <c r="H14" s="180">
        <f>G14/E14*100</f>
        <v>50</v>
      </c>
      <c r="I14" s="182">
        <f>G14/F14*100</f>
        <v>100</v>
      </c>
    </row>
    <row r="15" spans="1:9" ht="29.25" customHeight="1">
      <c r="A15" s="89"/>
      <c r="B15" s="181" t="s">
        <v>134</v>
      </c>
      <c r="C15" s="176" t="s">
        <v>5</v>
      </c>
      <c r="D15" s="177" t="s">
        <v>73</v>
      </c>
      <c r="E15" s="178">
        <v>0</v>
      </c>
      <c r="F15" s="179">
        <v>0</v>
      </c>
      <c r="G15" s="178">
        <v>0</v>
      </c>
      <c r="H15" s="180">
        <v>0</v>
      </c>
      <c r="I15" s="182">
        <v>0</v>
      </c>
    </row>
    <row r="16" spans="1:9">
      <c r="A16" s="89"/>
      <c r="B16" s="222" t="s">
        <v>7</v>
      </c>
      <c r="C16" s="183" t="s">
        <v>5</v>
      </c>
      <c r="D16" s="184" t="s">
        <v>12</v>
      </c>
      <c r="E16" s="178">
        <v>100000</v>
      </c>
      <c r="F16" s="179">
        <v>50000</v>
      </c>
      <c r="G16" s="178">
        <v>0</v>
      </c>
      <c r="H16" s="180">
        <v>0</v>
      </c>
      <c r="I16" s="182">
        <v>0</v>
      </c>
    </row>
    <row r="17" spans="1:9" ht="29.25" customHeight="1" thickBot="1">
      <c r="A17" s="90"/>
      <c r="B17" s="12" t="s">
        <v>134</v>
      </c>
      <c r="C17" s="111" t="s">
        <v>5</v>
      </c>
      <c r="D17" s="123" t="s">
        <v>73</v>
      </c>
      <c r="E17" s="152">
        <v>785000</v>
      </c>
      <c r="F17" s="153">
        <v>565000</v>
      </c>
      <c r="G17" s="152">
        <v>147745.53</v>
      </c>
      <c r="H17" s="131">
        <f>G17/E17*100</f>
        <v>18.821086624203822</v>
      </c>
      <c r="I17" s="137">
        <f>G17/F17*100</f>
        <v>26.149651327433627</v>
      </c>
    </row>
    <row r="18" spans="1:9">
      <c r="A18" s="91">
        <v>2</v>
      </c>
      <c r="B18" s="169" t="s">
        <v>19</v>
      </c>
      <c r="C18" s="185" t="s">
        <v>65</v>
      </c>
      <c r="D18" s="186" t="s">
        <v>13</v>
      </c>
      <c r="E18" s="187">
        <f>E19</f>
        <v>227273</v>
      </c>
      <c r="F18" s="188">
        <f>F19</f>
        <v>144520</v>
      </c>
      <c r="G18" s="187">
        <f>SUM(G19)</f>
        <v>76581.42</v>
      </c>
      <c r="H18" s="174">
        <f>SUM(G18/E18)*100</f>
        <v>33.695784365058763</v>
      </c>
      <c r="I18" s="175">
        <f>SUM(G18/F18)*100</f>
        <v>52.990188209244394</v>
      </c>
    </row>
    <row r="19" spans="1:9" ht="26.25" customHeight="1" thickBot="1">
      <c r="A19" s="90"/>
      <c r="B19" s="12" t="s">
        <v>147</v>
      </c>
      <c r="C19" s="111" t="s">
        <v>65</v>
      </c>
      <c r="D19" s="123" t="s">
        <v>22</v>
      </c>
      <c r="E19" s="152">
        <v>227273</v>
      </c>
      <c r="F19" s="153">
        <v>144520</v>
      </c>
      <c r="G19" s="152">
        <v>76581.42</v>
      </c>
      <c r="H19" s="131">
        <f>SUM(G19/E19)*100</f>
        <v>33.695784365058763</v>
      </c>
      <c r="I19" s="137">
        <f>SUM(G19/F19)*100</f>
        <v>52.990188209244394</v>
      </c>
    </row>
    <row r="20" spans="1:9" ht="38.25" customHeight="1">
      <c r="A20" s="88">
        <v>3</v>
      </c>
      <c r="B20" s="169" t="s">
        <v>146</v>
      </c>
      <c r="C20" s="189" t="s">
        <v>22</v>
      </c>
      <c r="D20" s="190" t="s">
        <v>13</v>
      </c>
      <c r="E20" s="191">
        <f>E21+E22</f>
        <v>382500</v>
      </c>
      <c r="F20" s="192">
        <f>F21+F22</f>
        <v>318500</v>
      </c>
      <c r="G20" s="191">
        <f>G21+G22</f>
        <v>158300</v>
      </c>
      <c r="H20" s="174">
        <f>G20/E20*100</f>
        <v>41.385620915032675</v>
      </c>
      <c r="I20" s="175">
        <f>G20/F20*100</f>
        <v>49.701726844583987</v>
      </c>
    </row>
    <row r="21" spans="1:9" ht="53.25" customHeight="1">
      <c r="A21" s="89"/>
      <c r="B21" s="222" t="s">
        <v>68</v>
      </c>
      <c r="C21" s="183" t="s">
        <v>22</v>
      </c>
      <c r="D21" s="202" t="s">
        <v>69</v>
      </c>
      <c r="E21" s="178">
        <v>175500</v>
      </c>
      <c r="F21" s="179">
        <v>111500</v>
      </c>
      <c r="G21" s="178">
        <v>1900</v>
      </c>
      <c r="H21" s="182">
        <f t="shared" ref="H21:H27" si="0">G21/E21*100</f>
        <v>1.0826210826210827</v>
      </c>
      <c r="I21" s="136">
        <f>G21/F21*100</f>
        <v>1.7040358744394617</v>
      </c>
    </row>
    <row r="22" spans="1:9" ht="42" customHeight="1" thickBot="1">
      <c r="A22" s="90"/>
      <c r="B22" s="240" t="s">
        <v>144</v>
      </c>
      <c r="C22" s="110" t="s">
        <v>22</v>
      </c>
      <c r="D22" s="124" t="s">
        <v>145</v>
      </c>
      <c r="E22" s="150">
        <v>207000</v>
      </c>
      <c r="F22" s="151">
        <v>207000</v>
      </c>
      <c r="G22" s="150">
        <v>156400</v>
      </c>
      <c r="H22" s="241">
        <f>G22/E22*100</f>
        <v>75.555555555555557</v>
      </c>
      <c r="I22" s="206">
        <f>G22/F22*100</f>
        <v>75.555555555555557</v>
      </c>
    </row>
    <row r="23" spans="1:9">
      <c r="A23" s="91">
        <v>4</v>
      </c>
      <c r="B23" s="50" t="s">
        <v>120</v>
      </c>
      <c r="C23" s="114" t="s">
        <v>23</v>
      </c>
      <c r="D23" s="125" t="s">
        <v>13</v>
      </c>
      <c r="E23" s="156">
        <f>E24+E25</f>
        <v>1849418</v>
      </c>
      <c r="F23" s="157">
        <f>F24+F25</f>
        <v>308418</v>
      </c>
      <c r="G23" s="156">
        <f>G24+G25</f>
        <v>0</v>
      </c>
      <c r="H23" s="132">
        <f t="shared" si="0"/>
        <v>0</v>
      </c>
      <c r="I23" s="139">
        <v>0</v>
      </c>
    </row>
    <row r="24" spans="1:9" ht="25.5">
      <c r="A24" s="91"/>
      <c r="B24" s="205" t="s">
        <v>148</v>
      </c>
      <c r="C24" s="193" t="s">
        <v>23</v>
      </c>
      <c r="D24" s="194" t="s">
        <v>69</v>
      </c>
      <c r="E24" s="195">
        <v>0</v>
      </c>
      <c r="F24" s="196">
        <v>0</v>
      </c>
      <c r="G24" s="195">
        <v>0</v>
      </c>
      <c r="H24" s="197">
        <v>0</v>
      </c>
      <c r="I24" s="224">
        <v>0</v>
      </c>
    </row>
    <row r="25" spans="1:9" ht="24.75" customHeight="1" thickBot="1">
      <c r="A25" s="90"/>
      <c r="B25" s="12" t="s">
        <v>24</v>
      </c>
      <c r="C25" s="115" t="s">
        <v>23</v>
      </c>
      <c r="D25" s="106" t="s">
        <v>21</v>
      </c>
      <c r="E25" s="152">
        <v>1849418</v>
      </c>
      <c r="F25" s="153">
        <v>308418</v>
      </c>
      <c r="G25" s="152">
        <v>0</v>
      </c>
      <c r="H25" s="131">
        <f t="shared" si="0"/>
        <v>0</v>
      </c>
      <c r="I25" s="137">
        <v>0</v>
      </c>
    </row>
    <row r="26" spans="1:9" s="9" customFormat="1" ht="21" customHeight="1">
      <c r="A26" s="92">
        <v>5</v>
      </c>
      <c r="B26" s="101" t="s">
        <v>8</v>
      </c>
      <c r="C26" s="116" t="s">
        <v>66</v>
      </c>
      <c r="D26" s="126" t="s">
        <v>13</v>
      </c>
      <c r="E26" s="154">
        <f>E27+E28+E29+E30</f>
        <v>3579761</v>
      </c>
      <c r="F26" s="155">
        <f>F27+F28+F29+F30</f>
        <v>2543179</v>
      </c>
      <c r="G26" s="154">
        <f>G27+G28+G29+G30</f>
        <v>805820.67999999993</v>
      </c>
      <c r="H26" s="132">
        <f t="shared" si="0"/>
        <v>22.510460335201145</v>
      </c>
      <c r="I26" s="139">
        <f>SUM(G26/F26)*100</f>
        <v>31.685566765060578</v>
      </c>
    </row>
    <row r="27" spans="1:9" s="9" customFormat="1" ht="14.1" customHeight="1">
      <c r="A27" s="88"/>
      <c r="B27" s="227" t="s">
        <v>74</v>
      </c>
      <c r="C27" s="193" t="s">
        <v>66</v>
      </c>
      <c r="D27" s="194" t="s">
        <v>5</v>
      </c>
      <c r="E27" s="198">
        <v>185541</v>
      </c>
      <c r="F27" s="199">
        <v>183791</v>
      </c>
      <c r="G27" s="198">
        <v>1341</v>
      </c>
      <c r="H27" s="200">
        <f t="shared" si="0"/>
        <v>0.72275130564134071</v>
      </c>
      <c r="I27" s="225">
        <f>G27/F27*100</f>
        <v>0.72963311587618551</v>
      </c>
    </row>
    <row r="28" spans="1:9" ht="14.1" customHeight="1">
      <c r="A28" s="89"/>
      <c r="B28" s="201" t="s">
        <v>9</v>
      </c>
      <c r="C28" s="183" t="s">
        <v>66</v>
      </c>
      <c r="D28" s="202" t="s">
        <v>65</v>
      </c>
      <c r="E28" s="178">
        <v>68643</v>
      </c>
      <c r="F28" s="179">
        <v>68643</v>
      </c>
      <c r="G28" s="178">
        <v>0</v>
      </c>
      <c r="H28" s="180">
        <f>SUM(G28/E28)*100</f>
        <v>0</v>
      </c>
      <c r="I28" s="182">
        <f>G28/F28*100</f>
        <v>0</v>
      </c>
    </row>
    <row r="29" spans="1:9" ht="14.1" customHeight="1">
      <c r="A29" s="89"/>
      <c r="B29" s="204" t="s">
        <v>72</v>
      </c>
      <c r="C29" s="183" t="s">
        <v>66</v>
      </c>
      <c r="D29" s="202" t="s">
        <v>22</v>
      </c>
      <c r="E29" s="178">
        <v>2175000</v>
      </c>
      <c r="F29" s="179">
        <v>1645100</v>
      </c>
      <c r="G29" s="178">
        <v>369479.67999999999</v>
      </c>
      <c r="H29" s="180">
        <f>G29/E29*100</f>
        <v>16.987571494252872</v>
      </c>
      <c r="I29" s="182">
        <f>G29/F29*100</f>
        <v>22.459405507263995</v>
      </c>
    </row>
    <row r="30" spans="1:9" ht="14.1" customHeight="1" thickBot="1">
      <c r="A30" s="90"/>
      <c r="B30" s="203" t="s">
        <v>119</v>
      </c>
      <c r="C30" s="111" t="s">
        <v>66</v>
      </c>
      <c r="D30" s="106" t="s">
        <v>66</v>
      </c>
      <c r="E30" s="152">
        <v>1150577</v>
      </c>
      <c r="F30" s="153">
        <v>645645</v>
      </c>
      <c r="G30" s="152">
        <v>435000</v>
      </c>
      <c r="H30" s="131">
        <f>G30/E30*100</f>
        <v>37.807117646189695</v>
      </c>
      <c r="I30" s="137">
        <f>G30/F30*100</f>
        <v>67.374485979137148</v>
      </c>
    </row>
    <row r="31" spans="1:9" s="9" customFormat="1" ht="14.1" customHeight="1">
      <c r="A31" s="88">
        <v>6</v>
      </c>
      <c r="B31" s="169" t="s">
        <v>75</v>
      </c>
      <c r="C31" s="189" t="s">
        <v>77</v>
      </c>
      <c r="D31" s="190" t="s">
        <v>13</v>
      </c>
      <c r="E31" s="172">
        <f>SUM(E32:E32)</f>
        <v>370000</v>
      </c>
      <c r="F31" s="173">
        <f>SUM(F32:F32)</f>
        <v>200000</v>
      </c>
      <c r="G31" s="172">
        <f>SUM(G32:G32)</f>
        <v>0</v>
      </c>
      <c r="H31" s="174">
        <v>0</v>
      </c>
      <c r="I31" s="175">
        <v>0</v>
      </c>
    </row>
    <row r="32" spans="1:9" ht="28.5" customHeight="1" thickBot="1">
      <c r="A32" s="90"/>
      <c r="B32" s="213" t="s">
        <v>76</v>
      </c>
      <c r="C32" s="214" t="s">
        <v>77</v>
      </c>
      <c r="D32" s="215" t="s">
        <v>66</v>
      </c>
      <c r="E32" s="216">
        <v>370000</v>
      </c>
      <c r="F32" s="217">
        <v>200000</v>
      </c>
      <c r="G32" s="216">
        <v>0</v>
      </c>
      <c r="H32" s="131">
        <v>0</v>
      </c>
      <c r="I32" s="206">
        <v>0</v>
      </c>
    </row>
    <row r="33" spans="1:10" ht="20.25" customHeight="1">
      <c r="A33" s="218">
        <v>7</v>
      </c>
      <c r="B33" s="103" t="s">
        <v>79</v>
      </c>
      <c r="C33" s="210" t="s">
        <v>6</v>
      </c>
      <c r="D33" s="211" t="s">
        <v>13</v>
      </c>
      <c r="E33" s="212">
        <f>E34</f>
        <v>10000</v>
      </c>
      <c r="F33" s="187">
        <f>F34</f>
        <v>10000</v>
      </c>
      <c r="G33" s="207">
        <f>G34</f>
        <v>0</v>
      </c>
      <c r="H33" s="208">
        <f>H34</f>
        <v>0</v>
      </c>
      <c r="I33" s="209">
        <f>I34</f>
        <v>0</v>
      </c>
    </row>
    <row r="34" spans="1:10" ht="24" customHeight="1" thickBot="1">
      <c r="A34" s="90"/>
      <c r="B34" s="12" t="s">
        <v>149</v>
      </c>
      <c r="C34" s="111" t="s">
        <v>6</v>
      </c>
      <c r="D34" s="106" t="s">
        <v>6</v>
      </c>
      <c r="E34" s="152">
        <v>10000</v>
      </c>
      <c r="F34" s="153">
        <v>10000</v>
      </c>
      <c r="G34" s="216">
        <v>0</v>
      </c>
      <c r="H34" s="131">
        <f>G34/E34*100</f>
        <v>0</v>
      </c>
      <c r="I34" s="137">
        <v>0</v>
      </c>
    </row>
    <row r="35" spans="1:10" ht="14.1" customHeight="1">
      <c r="A35" s="91">
        <v>8</v>
      </c>
      <c r="B35" s="169" t="s">
        <v>150</v>
      </c>
      <c r="C35" s="185" t="s">
        <v>67</v>
      </c>
      <c r="D35" s="219" t="s">
        <v>13</v>
      </c>
      <c r="E35" s="187">
        <f>E36+E37</f>
        <v>3620800</v>
      </c>
      <c r="F35" s="188">
        <f>F36+F37</f>
        <v>2260400</v>
      </c>
      <c r="G35" s="187">
        <f>G36+G37</f>
        <v>1475960</v>
      </c>
      <c r="H35" s="220">
        <f>SUM(G35/E35)*100</f>
        <v>40.76336721166593</v>
      </c>
      <c r="I35" s="139">
        <f>SUM(G35/F35)*100</f>
        <v>65.296407715448595</v>
      </c>
    </row>
    <row r="36" spans="1:10" ht="12.75" customHeight="1" thickBot="1">
      <c r="A36" s="91"/>
      <c r="B36" s="227" t="s">
        <v>64</v>
      </c>
      <c r="C36" s="193" t="s">
        <v>67</v>
      </c>
      <c r="D36" s="194" t="s">
        <v>5</v>
      </c>
      <c r="E36" s="178">
        <v>3620800</v>
      </c>
      <c r="F36" s="179">
        <v>2260400</v>
      </c>
      <c r="G36" s="178">
        <v>1475960</v>
      </c>
      <c r="H36" s="221">
        <f>SUM(G36/E36)*100</f>
        <v>40.76336721166593</v>
      </c>
      <c r="I36" s="226">
        <f>SUM(G36/F36)*100</f>
        <v>65.296407715448595</v>
      </c>
    </row>
    <row r="37" spans="1:10" ht="13.5" hidden="1" customHeight="1" thickBot="1">
      <c r="A37" s="90"/>
      <c r="B37" s="12"/>
      <c r="C37" s="111" t="s">
        <v>67</v>
      </c>
      <c r="D37" s="106" t="s">
        <v>5</v>
      </c>
      <c r="E37" s="152">
        <v>0</v>
      </c>
      <c r="F37" s="153">
        <v>0</v>
      </c>
      <c r="G37" s="152">
        <v>0</v>
      </c>
      <c r="H37" s="131">
        <v>0</v>
      </c>
      <c r="I37" s="137">
        <v>0</v>
      </c>
    </row>
    <row r="38" spans="1:10" s="9" customFormat="1" ht="14.1" customHeight="1">
      <c r="A38" s="93">
        <v>9</v>
      </c>
      <c r="B38" s="169" t="s">
        <v>10</v>
      </c>
      <c r="C38" s="189">
        <v>10</v>
      </c>
      <c r="D38" s="190" t="s">
        <v>13</v>
      </c>
      <c r="E38" s="187">
        <f>E39</f>
        <v>350000</v>
      </c>
      <c r="F38" s="173">
        <f>F39</f>
        <v>175000</v>
      </c>
      <c r="G38" s="172">
        <f>SUM(G39:G39)</f>
        <v>171550.86</v>
      </c>
      <c r="H38" s="174">
        <f>SUM(G38/E38)*100</f>
        <v>49.014531428571424</v>
      </c>
      <c r="I38" s="175">
        <f>SUM(G38/F38)*100</f>
        <v>98.029062857142847</v>
      </c>
    </row>
    <row r="39" spans="1:10" ht="15.75" customHeight="1" thickBot="1">
      <c r="A39" s="94"/>
      <c r="B39" s="102" t="s">
        <v>151</v>
      </c>
      <c r="C39" s="117">
        <v>10</v>
      </c>
      <c r="D39" s="106" t="s">
        <v>5</v>
      </c>
      <c r="E39" s="152">
        <v>350000</v>
      </c>
      <c r="F39" s="153">
        <v>175000</v>
      </c>
      <c r="G39" s="152">
        <v>171550.86</v>
      </c>
      <c r="H39" s="131">
        <f>SUM(G39/E39)*100</f>
        <v>49.014531428571424</v>
      </c>
      <c r="I39" s="137">
        <f>SUM(G39/F39)*100</f>
        <v>98.029062857142847</v>
      </c>
    </row>
    <row r="40" spans="1:10" s="9" customFormat="1" ht="0.75" customHeight="1">
      <c r="A40" s="95">
        <v>9</v>
      </c>
      <c r="B40" s="50" t="s">
        <v>11</v>
      </c>
      <c r="C40" s="113" t="s">
        <v>12</v>
      </c>
      <c r="D40" s="10" t="s">
        <v>13</v>
      </c>
      <c r="E40" s="154">
        <f>SUM(E41:E41)</f>
        <v>0</v>
      </c>
      <c r="F40" s="155">
        <f>SUM(F41:F41)</f>
        <v>0</v>
      </c>
      <c r="G40" s="154">
        <f>SUM(G41:G41)</f>
        <v>0</v>
      </c>
      <c r="H40" s="132">
        <v>0</v>
      </c>
      <c r="I40" s="139">
        <v>0</v>
      </c>
    </row>
    <row r="41" spans="1:10" ht="13.5" hidden="1" customHeight="1" thickBot="1">
      <c r="A41" s="94"/>
      <c r="B41" s="12" t="s">
        <v>14</v>
      </c>
      <c r="C41" s="115" t="s">
        <v>12</v>
      </c>
      <c r="D41" s="106" t="s">
        <v>23</v>
      </c>
      <c r="E41" s="158">
        <v>0</v>
      </c>
      <c r="F41" s="153">
        <v>0</v>
      </c>
      <c r="G41" s="152">
        <v>0</v>
      </c>
      <c r="H41" s="131">
        <v>0</v>
      </c>
      <c r="I41" s="137">
        <v>0</v>
      </c>
    </row>
    <row r="42" spans="1:10" ht="13.5" customHeight="1">
      <c r="A42" s="96">
        <v>10</v>
      </c>
      <c r="B42" s="50" t="s">
        <v>152</v>
      </c>
      <c r="C42" s="112" t="s">
        <v>12</v>
      </c>
      <c r="D42" s="107" t="s">
        <v>13</v>
      </c>
      <c r="E42" s="159">
        <f>E43</f>
        <v>10000</v>
      </c>
      <c r="F42" s="155">
        <f>F43</f>
        <v>0</v>
      </c>
      <c r="G42" s="154">
        <f>G43</f>
        <v>0</v>
      </c>
      <c r="H42" s="133">
        <f>H43</f>
        <v>0</v>
      </c>
      <c r="I42" s="138">
        <f>I43</f>
        <v>0</v>
      </c>
      <c r="J42" s="8"/>
    </row>
    <row r="43" spans="1:10" ht="13.5" customHeight="1" thickBot="1">
      <c r="A43" s="94"/>
      <c r="B43" s="213" t="s">
        <v>153</v>
      </c>
      <c r="C43" s="228" t="s">
        <v>12</v>
      </c>
      <c r="D43" s="215" t="s">
        <v>5</v>
      </c>
      <c r="E43" s="229">
        <v>10000</v>
      </c>
      <c r="F43" s="217">
        <v>0</v>
      </c>
      <c r="G43" s="216">
        <v>0</v>
      </c>
      <c r="H43" s="230">
        <f>G43/E43*100</f>
        <v>0</v>
      </c>
      <c r="I43" s="206">
        <v>0</v>
      </c>
      <c r="J43" s="8"/>
    </row>
    <row r="44" spans="1:10" s="9" customFormat="1" ht="12.75" customHeight="1">
      <c r="A44" s="97"/>
      <c r="B44" s="103" t="s">
        <v>17</v>
      </c>
      <c r="C44" s="118" t="s">
        <v>13</v>
      </c>
      <c r="D44" s="127" t="s">
        <v>13</v>
      </c>
      <c r="E44" s="160">
        <f>E11+E18+E20+E23+E26+E31+E33+E35+E38+E42</f>
        <v>18610801</v>
      </c>
      <c r="F44" s="161">
        <f>F42+F38+F35+F33+F31+F26+F23+F20+F18+F11</f>
        <v>10746995</v>
      </c>
      <c r="G44" s="160">
        <f>G42+G38+G35+G33+G31+G26+G23+G20+G18+G11</f>
        <v>5230057.72</v>
      </c>
      <c r="H44" s="132">
        <f>SUM(G44/E44)*100</f>
        <v>28.102270933959261</v>
      </c>
      <c r="I44" s="138">
        <f>SUM(G44/F44)*100</f>
        <v>48.665303370849244</v>
      </c>
      <c r="J44" s="223"/>
    </row>
    <row r="45" spans="1:10" s="9" customFormat="1" ht="12" customHeight="1">
      <c r="A45" s="98"/>
      <c r="B45" s="104" t="s">
        <v>18</v>
      </c>
      <c r="C45" s="119"/>
      <c r="D45" s="128"/>
      <c r="E45" s="162"/>
      <c r="F45" s="163"/>
      <c r="G45" s="164">
        <f>G46-G44</f>
        <v>-723032.40000000037</v>
      </c>
      <c r="H45" s="146"/>
      <c r="I45" s="148"/>
    </row>
    <row r="46" spans="1:10" s="9" customFormat="1" ht="14.1" customHeight="1" thickBot="1">
      <c r="A46" s="99"/>
      <c r="B46" s="105" t="s">
        <v>15</v>
      </c>
      <c r="C46" s="120"/>
      <c r="D46" s="129"/>
      <c r="E46" s="165">
        <f>E44</f>
        <v>18610801</v>
      </c>
      <c r="F46" s="166">
        <f>F44</f>
        <v>10746995</v>
      </c>
      <c r="G46" s="165">
        <f>доходы!E53</f>
        <v>4507025.3199999994</v>
      </c>
      <c r="H46" s="147">
        <f>SUM(G46/E46)*100</f>
        <v>24.217255990217719</v>
      </c>
      <c r="I46" s="149">
        <f>SUM(G46/F46)*100</f>
        <v>41.937539935581988</v>
      </c>
    </row>
    <row r="47" spans="1:10" ht="14.1" customHeight="1">
      <c r="A47" s="3"/>
      <c r="B47" s="4"/>
      <c r="C47" s="5"/>
      <c r="D47" s="5"/>
      <c r="E47" s="7"/>
      <c r="F47" s="8"/>
      <c r="G47" s="8"/>
      <c r="H47" s="8"/>
      <c r="I47" s="8"/>
    </row>
    <row r="48" spans="1:10" ht="14.1" customHeight="1">
      <c r="A48" s="3"/>
      <c r="B48" s="4"/>
      <c r="C48" s="5"/>
      <c r="D48" s="5"/>
      <c r="E48" s="7"/>
      <c r="F48" s="8"/>
      <c r="G48" s="8"/>
      <c r="H48" s="8"/>
      <c r="I48" s="8"/>
    </row>
    <row r="49" spans="1:7">
      <c r="A49" s="3"/>
      <c r="B49" s="4"/>
      <c r="C49" s="5"/>
      <c r="D49" s="5"/>
      <c r="E49" s="6"/>
    </row>
    <row r="50" spans="1:7">
      <c r="B50" s="11"/>
      <c r="D50" s="1"/>
      <c r="E50" s="11"/>
      <c r="G50" s="11"/>
    </row>
  </sheetData>
  <mergeCells count="11">
    <mergeCell ref="A1:I1"/>
    <mergeCell ref="A2:I2"/>
    <mergeCell ref="A3:I3"/>
    <mergeCell ref="A4:I4"/>
    <mergeCell ref="E8:I8"/>
    <mergeCell ref="A8:A9"/>
    <mergeCell ref="B8:B9"/>
    <mergeCell ref="C8:C9"/>
    <mergeCell ref="D8:D9"/>
    <mergeCell ref="A5:I5"/>
    <mergeCell ref="A6:I6"/>
  </mergeCells>
  <phoneticPr fontId="5" type="noConversion"/>
  <pageMargins left="1.1811023622047245" right="0.19685039370078741" top="0.39370078740157483" bottom="0.19685039370078741" header="0.51181102362204722" footer="0.51181102362204722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доходы</vt:lpstr>
      <vt:lpstr>расходы</vt:lpstr>
      <vt:lpstr>расходы!Заголовки_для_печати</vt:lpstr>
      <vt:lpstr>доходы!Область_печати</vt:lpstr>
      <vt:lpstr>расходы!Область_печати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RePack by SPecialiST</cp:lastModifiedBy>
  <cp:lastPrinted>2016-07-29T06:14:19Z</cp:lastPrinted>
  <dcterms:created xsi:type="dcterms:W3CDTF">1996-10-08T23:32:33Z</dcterms:created>
  <dcterms:modified xsi:type="dcterms:W3CDTF">2017-03-09T07:17:14Z</dcterms:modified>
</cp:coreProperties>
</file>